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654"/>
  </bookViews>
  <sheets>
    <sheet name="ESI -ev" sheetId="1" r:id="rId1"/>
    <sheet name="ESI +ev" sheetId="2" r:id="rId2"/>
    <sheet name="combined after normalization" sheetId="10" r:id="rId3"/>
  </sheets>
  <calcPr calcId="152511" concurrentCalc="0"/>
</workbook>
</file>

<file path=xl/calcChain.xml><?xml version="1.0" encoding="utf-8"?>
<calcChain xmlns="http://schemas.openxmlformats.org/spreadsheetml/2006/main">
  <c r="AW4" i="2" l="1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W177" i="2"/>
  <c r="AW178" i="2"/>
  <c r="AW179" i="2"/>
  <c r="AW180" i="2"/>
  <c r="AW181" i="2"/>
  <c r="AW182" i="2"/>
  <c r="AW183" i="2"/>
  <c r="AW184" i="2"/>
  <c r="AW185" i="2"/>
  <c r="AW186" i="2"/>
  <c r="AW187" i="2"/>
  <c r="AW188" i="2"/>
  <c r="AW189" i="2"/>
  <c r="AW190" i="2"/>
  <c r="AW191" i="2"/>
  <c r="AW192" i="2"/>
  <c r="AW193" i="2"/>
  <c r="AW194" i="2"/>
  <c r="AW195" i="2"/>
  <c r="AW196" i="2"/>
  <c r="AW197" i="2"/>
  <c r="AW198" i="2"/>
  <c r="AW199" i="2"/>
  <c r="AW200" i="2"/>
  <c r="AW201" i="2"/>
  <c r="AW202" i="2"/>
  <c r="AW203" i="2"/>
  <c r="AW204" i="2"/>
  <c r="AW205" i="2"/>
  <c r="AW206" i="2"/>
  <c r="AW207" i="2"/>
  <c r="AW208" i="2"/>
  <c r="AW209" i="2"/>
  <c r="AW210" i="2"/>
  <c r="AW211" i="2"/>
  <c r="AW212" i="2"/>
  <c r="AW213" i="2"/>
  <c r="AW214" i="2"/>
  <c r="AW215" i="2"/>
  <c r="AW216" i="2"/>
  <c r="AW217" i="2"/>
  <c r="AW218" i="2"/>
  <c r="AW219" i="2"/>
  <c r="AW220" i="2"/>
  <c r="AW221" i="2"/>
  <c r="AW222" i="2"/>
  <c r="AW223" i="2"/>
  <c r="AW224" i="2"/>
  <c r="AW225" i="2"/>
  <c r="AW226" i="2"/>
  <c r="AW227" i="2"/>
  <c r="AW228" i="2"/>
  <c r="AW229" i="2"/>
  <c r="AW230" i="2"/>
  <c r="AW231" i="2"/>
  <c r="AW232" i="2"/>
  <c r="AW233" i="2"/>
  <c r="AW234" i="2"/>
  <c r="AW235" i="2"/>
  <c r="AW236" i="2"/>
  <c r="AW237" i="2"/>
  <c r="AW238" i="2"/>
  <c r="AW239" i="2"/>
  <c r="AW240" i="2"/>
  <c r="AW241" i="2"/>
  <c r="AW242" i="2"/>
  <c r="AW243" i="2"/>
  <c r="AW244" i="2"/>
  <c r="AW245" i="2"/>
  <c r="AW246" i="2"/>
  <c r="AW247" i="2"/>
  <c r="AW248" i="2"/>
  <c r="AW249" i="2"/>
  <c r="AW250" i="2"/>
  <c r="AW251" i="2"/>
  <c r="AW252" i="2"/>
  <c r="AW253" i="2"/>
  <c r="AW254" i="2"/>
  <c r="AW255" i="2"/>
  <c r="AW256" i="2"/>
  <c r="AW257" i="2"/>
  <c r="AW258" i="2"/>
  <c r="AW259" i="2"/>
  <c r="AW260" i="2"/>
  <c r="AW261" i="2"/>
  <c r="AW262" i="2"/>
  <c r="AW263" i="2"/>
  <c r="AW264" i="2"/>
  <c r="AW265" i="2"/>
  <c r="AW266" i="2"/>
  <c r="AW267" i="2"/>
  <c r="AW268" i="2"/>
  <c r="AW269" i="2"/>
  <c r="AW270" i="2"/>
  <c r="AW271" i="2"/>
  <c r="AW272" i="2"/>
  <c r="AW273" i="2"/>
  <c r="AW274" i="2"/>
  <c r="AW275" i="2"/>
  <c r="AW276" i="2"/>
  <c r="AW277" i="2"/>
  <c r="AW278" i="2"/>
  <c r="AW279" i="2"/>
  <c r="AW280" i="2"/>
  <c r="AW281" i="2"/>
  <c r="AW282" i="2"/>
  <c r="AW283" i="2"/>
  <c r="AW284" i="2"/>
  <c r="AW285" i="2"/>
  <c r="AW286" i="2"/>
  <c r="AW287" i="2"/>
  <c r="AW288" i="2"/>
  <c r="AW289" i="2"/>
  <c r="AW290" i="2"/>
  <c r="AW291" i="2"/>
  <c r="AW292" i="2"/>
  <c r="AW293" i="2"/>
  <c r="AW294" i="2"/>
  <c r="AW295" i="2"/>
  <c r="AW296" i="2"/>
  <c r="AW297" i="2"/>
  <c r="AW298" i="2"/>
  <c r="AW299" i="2"/>
  <c r="AW300" i="2"/>
  <c r="AW301" i="2"/>
  <c r="AW302" i="2"/>
  <c r="AW303" i="2"/>
  <c r="AW304" i="2"/>
  <c r="AW305" i="2"/>
  <c r="AW306" i="2"/>
  <c r="AW307" i="2"/>
  <c r="AW308" i="2"/>
  <c r="AW309" i="2"/>
  <c r="AW310" i="2"/>
  <c r="AW311" i="2"/>
  <c r="AW312" i="2"/>
  <c r="AW313" i="2"/>
  <c r="AW314" i="2"/>
  <c r="AW315" i="2"/>
  <c r="AW316" i="2"/>
  <c r="AW317" i="2"/>
  <c r="AW318" i="2"/>
  <c r="AW319" i="2"/>
  <c r="AW320" i="2"/>
  <c r="AW321" i="2"/>
  <c r="AW322" i="2"/>
  <c r="AW323" i="2"/>
  <c r="AW324" i="2"/>
  <c r="AW325" i="2"/>
  <c r="AW326" i="2"/>
  <c r="AW327" i="2"/>
  <c r="AW328" i="2"/>
  <c r="AW329" i="2"/>
  <c r="AW330" i="2"/>
  <c r="AW331" i="2"/>
  <c r="AW332" i="2"/>
  <c r="AW333" i="2"/>
  <c r="AW334" i="2"/>
  <c r="AW335" i="2"/>
  <c r="AW336" i="2"/>
  <c r="AW337" i="2"/>
  <c r="AW338" i="2"/>
  <c r="AW339" i="2"/>
  <c r="AW340" i="2"/>
  <c r="AW341" i="2"/>
  <c r="AW342" i="2"/>
  <c r="AW343" i="2"/>
  <c r="AW344" i="2"/>
  <c r="AW345" i="2"/>
  <c r="AW346" i="2"/>
  <c r="AW347" i="2"/>
  <c r="AW348" i="2"/>
  <c r="AW349" i="2"/>
  <c r="AW350" i="2"/>
  <c r="AW351" i="2"/>
  <c r="AW352" i="2"/>
  <c r="AW353" i="2"/>
  <c r="AW354" i="2"/>
  <c r="AW355" i="2"/>
  <c r="AW356" i="2"/>
  <c r="AW357" i="2"/>
  <c r="AW358" i="2"/>
  <c r="AW359" i="2"/>
  <c r="AW360" i="2"/>
  <c r="AW361" i="2"/>
  <c r="AW362" i="2"/>
  <c r="AW363" i="2"/>
  <c r="AW364" i="2"/>
  <c r="AW365" i="2"/>
  <c r="AW366" i="2"/>
  <c r="AW367" i="2"/>
  <c r="AW368" i="2"/>
  <c r="AW369" i="2"/>
  <c r="AW370" i="2"/>
  <c r="AW371" i="2"/>
  <c r="AW372" i="2"/>
  <c r="AW373" i="2"/>
  <c r="AW374" i="2"/>
  <c r="AW375" i="2"/>
  <c r="AW376" i="2"/>
  <c r="AW377" i="2"/>
  <c r="AW378" i="2"/>
  <c r="AW379" i="2"/>
  <c r="AW380" i="2"/>
  <c r="AW381" i="2"/>
  <c r="AW382" i="2"/>
  <c r="AW383" i="2"/>
  <c r="AW384" i="2"/>
  <c r="AW385" i="2"/>
  <c r="AW386" i="2"/>
  <c r="AW387" i="2"/>
  <c r="AW388" i="2"/>
  <c r="AW389" i="2"/>
  <c r="AW390" i="2"/>
  <c r="AW391" i="2"/>
  <c r="AW392" i="2"/>
  <c r="AW393" i="2"/>
  <c r="AW394" i="2"/>
  <c r="AW395" i="2"/>
  <c r="AW396" i="2"/>
  <c r="AW397" i="2"/>
  <c r="AW398" i="2"/>
  <c r="AW399" i="2"/>
  <c r="AW400" i="2"/>
  <c r="AW401" i="2"/>
  <c r="AW402" i="2"/>
  <c r="AW403" i="2"/>
  <c r="AW404" i="2"/>
  <c r="AW405" i="2"/>
  <c r="AW406" i="2"/>
  <c r="AW407" i="2"/>
  <c r="AW408" i="2"/>
  <c r="AW409" i="2"/>
  <c r="AW410" i="2"/>
  <c r="AW411" i="2"/>
  <c r="AW412" i="2"/>
  <c r="AW413" i="2"/>
  <c r="AW414" i="2"/>
  <c r="AW415" i="2"/>
  <c r="AW416" i="2"/>
  <c r="AW417" i="2"/>
  <c r="AW418" i="2"/>
  <c r="AW419" i="2"/>
  <c r="AW420" i="2"/>
  <c r="AW421" i="2"/>
  <c r="AW422" i="2"/>
  <c r="AW423" i="2"/>
  <c r="AW424" i="2"/>
  <c r="AW425" i="2"/>
  <c r="AW426" i="2"/>
  <c r="AW427" i="2"/>
  <c r="AW428" i="2"/>
  <c r="AW429" i="2"/>
  <c r="AW430" i="2"/>
  <c r="AW431" i="2"/>
  <c r="AW432" i="2"/>
  <c r="AW433" i="2"/>
  <c r="AW434" i="2"/>
  <c r="AW435" i="2"/>
  <c r="AW436" i="2"/>
  <c r="AW437" i="2"/>
  <c r="AW438" i="2"/>
  <c r="AW439" i="2"/>
  <c r="AW440" i="2"/>
  <c r="AW441" i="2"/>
  <c r="AW442" i="2"/>
  <c r="AW443" i="2"/>
  <c r="AW444" i="2"/>
  <c r="AW445" i="2"/>
  <c r="AW446" i="2"/>
  <c r="AW447" i="2"/>
  <c r="AW448" i="2"/>
  <c r="AW449" i="2"/>
  <c r="AW450" i="2"/>
  <c r="AW451" i="2"/>
  <c r="AW452" i="2"/>
  <c r="AW453" i="2"/>
  <c r="AW454" i="2"/>
  <c r="AW455" i="2"/>
  <c r="AW456" i="2"/>
  <c r="AW457" i="2"/>
  <c r="AW458" i="2"/>
  <c r="AW459" i="2"/>
  <c r="AW460" i="2"/>
  <c r="AW461" i="2"/>
  <c r="AW462" i="2"/>
  <c r="AW463" i="2"/>
  <c r="AW464" i="2"/>
  <c r="AW465" i="2"/>
  <c r="AW466" i="2"/>
  <c r="AW467" i="2"/>
  <c r="AW468" i="2"/>
  <c r="AW469" i="2"/>
  <c r="AW470" i="2"/>
  <c r="AW471" i="2"/>
  <c r="AW472" i="2"/>
  <c r="AW473" i="2"/>
  <c r="AW474" i="2"/>
  <c r="AW475" i="2"/>
  <c r="AW476" i="2"/>
  <c r="AW477" i="2"/>
  <c r="AW478" i="2"/>
  <c r="AW479" i="2"/>
  <c r="AW480" i="2"/>
  <c r="AW481" i="2"/>
  <c r="AW482" i="2"/>
  <c r="AW483" i="2"/>
  <c r="AW484" i="2"/>
  <c r="AW485" i="2"/>
  <c r="AW486" i="2"/>
  <c r="AW487" i="2"/>
  <c r="AW488" i="2"/>
  <c r="AW489" i="2"/>
  <c r="AW490" i="2"/>
  <c r="AW491" i="2"/>
  <c r="AW492" i="2"/>
  <c r="AW493" i="2"/>
  <c r="AW494" i="2"/>
  <c r="AW495" i="2"/>
  <c r="AW496" i="2"/>
  <c r="AW497" i="2"/>
  <c r="AW498" i="2"/>
  <c r="AW499" i="2"/>
  <c r="AW500" i="2"/>
  <c r="AW501" i="2"/>
  <c r="AW502" i="2"/>
  <c r="AW503" i="2"/>
  <c r="AW504" i="2"/>
  <c r="AW505" i="2"/>
  <c r="AW506" i="2"/>
  <c r="AW507" i="2"/>
  <c r="AW508" i="2"/>
  <c r="AW509" i="2"/>
  <c r="AW510" i="2"/>
  <c r="AW511" i="2"/>
  <c r="AW512" i="2"/>
  <c r="AW513" i="2"/>
  <c r="AW514" i="2"/>
  <c r="AW515" i="2"/>
  <c r="AW516" i="2"/>
  <c r="AW517" i="2"/>
  <c r="AW518" i="2"/>
  <c r="AW519" i="2"/>
  <c r="AW520" i="2"/>
  <c r="AW521" i="2"/>
  <c r="AW522" i="2"/>
  <c r="AW523" i="2"/>
  <c r="AW524" i="2"/>
  <c r="AW525" i="2"/>
  <c r="AW526" i="2"/>
  <c r="AW527" i="2"/>
  <c r="AW528" i="2"/>
  <c r="AW529" i="2"/>
  <c r="AW530" i="2"/>
  <c r="AW531" i="2"/>
  <c r="AW532" i="2"/>
  <c r="AW533" i="2"/>
  <c r="AW534" i="2"/>
  <c r="AW535" i="2"/>
  <c r="AW536" i="2"/>
  <c r="AW537" i="2"/>
  <c r="AW538" i="2"/>
  <c r="AW539" i="2"/>
  <c r="AW540" i="2"/>
  <c r="AW541" i="2"/>
  <c r="AW542" i="2"/>
  <c r="AW543" i="2"/>
  <c r="AW544" i="2"/>
  <c r="AW545" i="2"/>
  <c r="AW546" i="2"/>
  <c r="AW547" i="2"/>
  <c r="AW548" i="2"/>
  <c r="AW549" i="2"/>
  <c r="AW550" i="2"/>
  <c r="AW551" i="2"/>
  <c r="AW552" i="2"/>
  <c r="AW553" i="2"/>
  <c r="AW554" i="2"/>
  <c r="AW555" i="2"/>
  <c r="AW556" i="2"/>
  <c r="AW557" i="2"/>
  <c r="AW558" i="2"/>
  <c r="AW559" i="2"/>
  <c r="AW560" i="2"/>
  <c r="AW561" i="2"/>
  <c r="AW562" i="2"/>
  <c r="AW563" i="2"/>
  <c r="AW564" i="2"/>
  <c r="AW565" i="2"/>
  <c r="AW566" i="2"/>
  <c r="AW567" i="2"/>
  <c r="AW568" i="2"/>
  <c r="AW569" i="2"/>
  <c r="AW570" i="2"/>
  <c r="AW571" i="2"/>
  <c r="AW572" i="2"/>
  <c r="AW573" i="2"/>
  <c r="AW574" i="2"/>
  <c r="AW575" i="2"/>
  <c r="AW576" i="2"/>
  <c r="AW577" i="2"/>
  <c r="AW578" i="2"/>
  <c r="AW579" i="2"/>
  <c r="AW580" i="2"/>
  <c r="AW581" i="2"/>
  <c r="AW582" i="2"/>
  <c r="AW583" i="2"/>
  <c r="AW584" i="2"/>
  <c r="AW585" i="2"/>
  <c r="AW586" i="2"/>
  <c r="AW587" i="2"/>
  <c r="AW588" i="2"/>
  <c r="AW589" i="2"/>
  <c r="AW590" i="2"/>
  <c r="AW591" i="2"/>
  <c r="AW592" i="2"/>
  <c r="AW593" i="2"/>
  <c r="AW594" i="2"/>
  <c r="AW595" i="2"/>
  <c r="AW596" i="2"/>
  <c r="AW597" i="2"/>
  <c r="AW598" i="2"/>
  <c r="AW599" i="2"/>
  <c r="AW600" i="2"/>
  <c r="AW601" i="2"/>
  <c r="AW602" i="2"/>
  <c r="AW603" i="2"/>
  <c r="AW604" i="2"/>
  <c r="AW605" i="2"/>
  <c r="AW606" i="2"/>
  <c r="AW607" i="2"/>
  <c r="AW608" i="2"/>
  <c r="AW609" i="2"/>
  <c r="AW610" i="2"/>
  <c r="AW611" i="2"/>
  <c r="AW612" i="2"/>
  <c r="AW613" i="2"/>
  <c r="AW614" i="2"/>
  <c r="AW615" i="2"/>
  <c r="AW616" i="2"/>
  <c r="AW617" i="2"/>
  <c r="AW618" i="2"/>
  <c r="AW619" i="2"/>
  <c r="AW620" i="2"/>
  <c r="AW621" i="2"/>
  <c r="AW622" i="2"/>
  <c r="AW623" i="2"/>
  <c r="AW624" i="2"/>
  <c r="AW625" i="2"/>
  <c r="AW626" i="2"/>
  <c r="AW627" i="2"/>
  <c r="AW628" i="2"/>
  <c r="AW629" i="2"/>
  <c r="AW630" i="2"/>
  <c r="AW631" i="2"/>
  <c r="AW632" i="2"/>
  <c r="AW633" i="2"/>
  <c r="AW634" i="2"/>
  <c r="AW635" i="2"/>
  <c r="AW636" i="2"/>
  <c r="AW637" i="2"/>
  <c r="AW638" i="2"/>
  <c r="AW639" i="2"/>
  <c r="AW640" i="2"/>
  <c r="AW641" i="2"/>
  <c r="AW642" i="2"/>
  <c r="AW643" i="2"/>
  <c r="AW644" i="2"/>
  <c r="AW645" i="2"/>
  <c r="AW646" i="2"/>
  <c r="AW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U201" i="2"/>
  <c r="AU202" i="2"/>
  <c r="AU203" i="2"/>
  <c r="AU204" i="2"/>
  <c r="AU205" i="2"/>
  <c r="AU206" i="2"/>
  <c r="AU207" i="2"/>
  <c r="AU208" i="2"/>
  <c r="AU209" i="2"/>
  <c r="AU210" i="2"/>
  <c r="AU211" i="2"/>
  <c r="AU212" i="2"/>
  <c r="AU213" i="2"/>
  <c r="AU214" i="2"/>
  <c r="AU215" i="2"/>
  <c r="AU216" i="2"/>
  <c r="AU217" i="2"/>
  <c r="AU218" i="2"/>
  <c r="AU219" i="2"/>
  <c r="AU220" i="2"/>
  <c r="AU221" i="2"/>
  <c r="AU222" i="2"/>
  <c r="AU223" i="2"/>
  <c r="AU224" i="2"/>
  <c r="AU225" i="2"/>
  <c r="AU226" i="2"/>
  <c r="AU227" i="2"/>
  <c r="AU228" i="2"/>
  <c r="AU229" i="2"/>
  <c r="AU230" i="2"/>
  <c r="AU231" i="2"/>
  <c r="AU232" i="2"/>
  <c r="AU233" i="2"/>
  <c r="AU234" i="2"/>
  <c r="AU235" i="2"/>
  <c r="AU236" i="2"/>
  <c r="AU237" i="2"/>
  <c r="AU238" i="2"/>
  <c r="AU239" i="2"/>
  <c r="AU240" i="2"/>
  <c r="AU241" i="2"/>
  <c r="AU242" i="2"/>
  <c r="AU243" i="2"/>
  <c r="AU244" i="2"/>
  <c r="AU245" i="2"/>
  <c r="AU246" i="2"/>
  <c r="AU247" i="2"/>
  <c r="AU248" i="2"/>
  <c r="AU249" i="2"/>
  <c r="AU250" i="2"/>
  <c r="AU251" i="2"/>
  <c r="AU252" i="2"/>
  <c r="AU253" i="2"/>
  <c r="AU254" i="2"/>
  <c r="AU255" i="2"/>
  <c r="AU256" i="2"/>
  <c r="AU257" i="2"/>
  <c r="AU258" i="2"/>
  <c r="AU259" i="2"/>
  <c r="AU260" i="2"/>
  <c r="AU261" i="2"/>
  <c r="AU262" i="2"/>
  <c r="AU263" i="2"/>
  <c r="AU264" i="2"/>
  <c r="AU265" i="2"/>
  <c r="AU266" i="2"/>
  <c r="AU267" i="2"/>
  <c r="AU268" i="2"/>
  <c r="AU269" i="2"/>
  <c r="AU270" i="2"/>
  <c r="AU271" i="2"/>
  <c r="AU272" i="2"/>
  <c r="AU273" i="2"/>
  <c r="AU274" i="2"/>
  <c r="AU275" i="2"/>
  <c r="AU276" i="2"/>
  <c r="AU277" i="2"/>
  <c r="AU278" i="2"/>
  <c r="AU279" i="2"/>
  <c r="AU280" i="2"/>
  <c r="AU281" i="2"/>
  <c r="AU282" i="2"/>
  <c r="AU283" i="2"/>
  <c r="AU284" i="2"/>
  <c r="AU285" i="2"/>
  <c r="AU286" i="2"/>
  <c r="AU287" i="2"/>
  <c r="AU288" i="2"/>
  <c r="AU289" i="2"/>
  <c r="AU290" i="2"/>
  <c r="AU291" i="2"/>
  <c r="AU292" i="2"/>
  <c r="AU293" i="2"/>
  <c r="AU294" i="2"/>
  <c r="AU295" i="2"/>
  <c r="AU296" i="2"/>
  <c r="AU297" i="2"/>
  <c r="AU298" i="2"/>
  <c r="AU299" i="2"/>
  <c r="AU300" i="2"/>
  <c r="AU301" i="2"/>
  <c r="AU302" i="2"/>
  <c r="AU303" i="2"/>
  <c r="AU304" i="2"/>
  <c r="AU305" i="2"/>
  <c r="AU306" i="2"/>
  <c r="AU307" i="2"/>
  <c r="AU308" i="2"/>
  <c r="AU309" i="2"/>
  <c r="AU310" i="2"/>
  <c r="AU311" i="2"/>
  <c r="AU312" i="2"/>
  <c r="AU313" i="2"/>
  <c r="AU314" i="2"/>
  <c r="AU315" i="2"/>
  <c r="AU316" i="2"/>
  <c r="AU317" i="2"/>
  <c r="AU318" i="2"/>
  <c r="AU319" i="2"/>
  <c r="AU320" i="2"/>
  <c r="AU321" i="2"/>
  <c r="AU322" i="2"/>
  <c r="AU323" i="2"/>
  <c r="AU324" i="2"/>
  <c r="AU325" i="2"/>
  <c r="AU326" i="2"/>
  <c r="AU327" i="2"/>
  <c r="AU328" i="2"/>
  <c r="AU329" i="2"/>
  <c r="AU330" i="2"/>
  <c r="AU331" i="2"/>
  <c r="AU332" i="2"/>
  <c r="AU333" i="2"/>
  <c r="AU334" i="2"/>
  <c r="AU335" i="2"/>
  <c r="AU336" i="2"/>
  <c r="AU337" i="2"/>
  <c r="AU338" i="2"/>
  <c r="AU339" i="2"/>
  <c r="AU340" i="2"/>
  <c r="AU341" i="2"/>
  <c r="AU342" i="2"/>
  <c r="AU343" i="2"/>
  <c r="AU344" i="2"/>
  <c r="AU345" i="2"/>
  <c r="AU346" i="2"/>
  <c r="AU347" i="2"/>
  <c r="AU348" i="2"/>
  <c r="AU349" i="2"/>
  <c r="AU350" i="2"/>
  <c r="AU351" i="2"/>
  <c r="AU352" i="2"/>
  <c r="AU353" i="2"/>
  <c r="AU354" i="2"/>
  <c r="AU355" i="2"/>
  <c r="AU356" i="2"/>
  <c r="AU357" i="2"/>
  <c r="AU358" i="2"/>
  <c r="AU359" i="2"/>
  <c r="AU360" i="2"/>
  <c r="AU361" i="2"/>
  <c r="AU362" i="2"/>
  <c r="AU363" i="2"/>
  <c r="AU364" i="2"/>
  <c r="AU365" i="2"/>
  <c r="AU366" i="2"/>
  <c r="AU367" i="2"/>
  <c r="AU368" i="2"/>
  <c r="AU369" i="2"/>
  <c r="AU370" i="2"/>
  <c r="AU371" i="2"/>
  <c r="AU372" i="2"/>
  <c r="AU373" i="2"/>
  <c r="AU374" i="2"/>
  <c r="AU375" i="2"/>
  <c r="AU376" i="2"/>
  <c r="AU377" i="2"/>
  <c r="AU378" i="2"/>
  <c r="AU379" i="2"/>
  <c r="AU380" i="2"/>
  <c r="AU381" i="2"/>
  <c r="AU382" i="2"/>
  <c r="AU383" i="2"/>
  <c r="AU384" i="2"/>
  <c r="AU385" i="2"/>
  <c r="AU386" i="2"/>
  <c r="AU387" i="2"/>
  <c r="AU388" i="2"/>
  <c r="AU389" i="2"/>
  <c r="AU390" i="2"/>
  <c r="AU391" i="2"/>
  <c r="AU392" i="2"/>
  <c r="AU393" i="2"/>
  <c r="AU394" i="2"/>
  <c r="AU395" i="2"/>
  <c r="AU396" i="2"/>
  <c r="AU397" i="2"/>
  <c r="AU398" i="2"/>
  <c r="AU399" i="2"/>
  <c r="AU400" i="2"/>
  <c r="AU401" i="2"/>
  <c r="AU402" i="2"/>
  <c r="AU403" i="2"/>
  <c r="AU404" i="2"/>
  <c r="AU405" i="2"/>
  <c r="AU406" i="2"/>
  <c r="AU407" i="2"/>
  <c r="AU408" i="2"/>
  <c r="AU409" i="2"/>
  <c r="AU410" i="2"/>
  <c r="AU411" i="2"/>
  <c r="AU412" i="2"/>
  <c r="AU413" i="2"/>
  <c r="AU414" i="2"/>
  <c r="AU415" i="2"/>
  <c r="AU416" i="2"/>
  <c r="AU417" i="2"/>
  <c r="AU418" i="2"/>
  <c r="AU419" i="2"/>
  <c r="AU420" i="2"/>
  <c r="AU421" i="2"/>
  <c r="AU422" i="2"/>
  <c r="AU423" i="2"/>
  <c r="AU424" i="2"/>
  <c r="AU425" i="2"/>
  <c r="AU426" i="2"/>
  <c r="AU427" i="2"/>
  <c r="AU428" i="2"/>
  <c r="AU429" i="2"/>
  <c r="AU430" i="2"/>
  <c r="AU431" i="2"/>
  <c r="AU432" i="2"/>
  <c r="AU433" i="2"/>
  <c r="AU434" i="2"/>
  <c r="AU435" i="2"/>
  <c r="AU436" i="2"/>
  <c r="AU437" i="2"/>
  <c r="AU438" i="2"/>
  <c r="AU439" i="2"/>
  <c r="AU440" i="2"/>
  <c r="AU441" i="2"/>
  <c r="AU442" i="2"/>
  <c r="AU443" i="2"/>
  <c r="AU444" i="2"/>
  <c r="AU445" i="2"/>
  <c r="AU446" i="2"/>
  <c r="AU447" i="2"/>
  <c r="AU448" i="2"/>
  <c r="AU449" i="2"/>
  <c r="AU450" i="2"/>
  <c r="AU451" i="2"/>
  <c r="AU452" i="2"/>
  <c r="AU453" i="2"/>
  <c r="AU454" i="2"/>
  <c r="AU455" i="2"/>
  <c r="AU456" i="2"/>
  <c r="AU457" i="2"/>
  <c r="AU458" i="2"/>
  <c r="AU459" i="2"/>
  <c r="AU460" i="2"/>
  <c r="AU461" i="2"/>
  <c r="AU462" i="2"/>
  <c r="AU463" i="2"/>
  <c r="AU464" i="2"/>
  <c r="AU465" i="2"/>
  <c r="AU466" i="2"/>
  <c r="AU467" i="2"/>
  <c r="AU468" i="2"/>
  <c r="AU469" i="2"/>
  <c r="AU470" i="2"/>
  <c r="AU471" i="2"/>
  <c r="AU472" i="2"/>
  <c r="AU473" i="2"/>
  <c r="AU474" i="2"/>
  <c r="AU475" i="2"/>
  <c r="AU476" i="2"/>
  <c r="AU477" i="2"/>
  <c r="AU478" i="2"/>
  <c r="AU479" i="2"/>
  <c r="AU480" i="2"/>
  <c r="AU481" i="2"/>
  <c r="AU482" i="2"/>
  <c r="AU483" i="2"/>
  <c r="AU484" i="2"/>
  <c r="AU485" i="2"/>
  <c r="AU486" i="2"/>
  <c r="AU487" i="2"/>
  <c r="AU488" i="2"/>
  <c r="AU489" i="2"/>
  <c r="AU490" i="2"/>
  <c r="AU491" i="2"/>
  <c r="AU492" i="2"/>
  <c r="AU493" i="2"/>
  <c r="AU494" i="2"/>
  <c r="AU495" i="2"/>
  <c r="AU496" i="2"/>
  <c r="AU497" i="2"/>
  <c r="AU498" i="2"/>
  <c r="AU499" i="2"/>
  <c r="AU500" i="2"/>
  <c r="AU501" i="2"/>
  <c r="AU502" i="2"/>
  <c r="AU503" i="2"/>
  <c r="AU504" i="2"/>
  <c r="AU505" i="2"/>
  <c r="AU506" i="2"/>
  <c r="AU507" i="2"/>
  <c r="AU508" i="2"/>
  <c r="AU509" i="2"/>
  <c r="AU510" i="2"/>
  <c r="AU511" i="2"/>
  <c r="AU512" i="2"/>
  <c r="AU513" i="2"/>
  <c r="AU514" i="2"/>
  <c r="AU515" i="2"/>
  <c r="AU516" i="2"/>
  <c r="AU517" i="2"/>
  <c r="AU518" i="2"/>
  <c r="AU519" i="2"/>
  <c r="AU520" i="2"/>
  <c r="AU521" i="2"/>
  <c r="AU522" i="2"/>
  <c r="AU523" i="2"/>
  <c r="AU524" i="2"/>
  <c r="AU525" i="2"/>
  <c r="AU526" i="2"/>
  <c r="AU527" i="2"/>
  <c r="AU528" i="2"/>
  <c r="AU529" i="2"/>
  <c r="AU530" i="2"/>
  <c r="AU531" i="2"/>
  <c r="AU532" i="2"/>
  <c r="AU533" i="2"/>
  <c r="AU534" i="2"/>
  <c r="AU535" i="2"/>
  <c r="AU536" i="2"/>
  <c r="AU537" i="2"/>
  <c r="AU538" i="2"/>
  <c r="AU539" i="2"/>
  <c r="AU540" i="2"/>
  <c r="AU541" i="2"/>
  <c r="AU542" i="2"/>
  <c r="AU543" i="2"/>
  <c r="AU544" i="2"/>
  <c r="AU545" i="2"/>
  <c r="AU546" i="2"/>
  <c r="AU547" i="2"/>
  <c r="AU548" i="2"/>
  <c r="AU549" i="2"/>
  <c r="AU550" i="2"/>
  <c r="AU551" i="2"/>
  <c r="AU552" i="2"/>
  <c r="AU553" i="2"/>
  <c r="AU554" i="2"/>
  <c r="AU555" i="2"/>
  <c r="AU556" i="2"/>
  <c r="AU557" i="2"/>
  <c r="AU558" i="2"/>
  <c r="AU559" i="2"/>
  <c r="AU560" i="2"/>
  <c r="AU561" i="2"/>
  <c r="AU562" i="2"/>
  <c r="AU563" i="2"/>
  <c r="AU564" i="2"/>
  <c r="AU565" i="2"/>
  <c r="AU566" i="2"/>
  <c r="AU567" i="2"/>
  <c r="AU568" i="2"/>
  <c r="AU569" i="2"/>
  <c r="AU570" i="2"/>
  <c r="AU571" i="2"/>
  <c r="AU572" i="2"/>
  <c r="AU573" i="2"/>
  <c r="AU574" i="2"/>
  <c r="AU575" i="2"/>
  <c r="AU576" i="2"/>
  <c r="AU577" i="2"/>
  <c r="AU578" i="2"/>
  <c r="AU579" i="2"/>
  <c r="AU580" i="2"/>
  <c r="AU581" i="2"/>
  <c r="AU582" i="2"/>
  <c r="AU583" i="2"/>
  <c r="AU584" i="2"/>
  <c r="AU585" i="2"/>
  <c r="AU586" i="2"/>
  <c r="AU587" i="2"/>
  <c r="AU588" i="2"/>
  <c r="AU589" i="2"/>
  <c r="AU590" i="2"/>
  <c r="AU591" i="2"/>
  <c r="AU592" i="2"/>
  <c r="AU593" i="2"/>
  <c r="AU594" i="2"/>
  <c r="AU595" i="2"/>
  <c r="AU596" i="2"/>
  <c r="AU597" i="2"/>
  <c r="AU598" i="2"/>
  <c r="AU599" i="2"/>
  <c r="AU600" i="2"/>
  <c r="AU601" i="2"/>
  <c r="AU602" i="2"/>
  <c r="AU603" i="2"/>
  <c r="AU604" i="2"/>
  <c r="AU605" i="2"/>
  <c r="AU606" i="2"/>
  <c r="AU607" i="2"/>
  <c r="AU608" i="2"/>
  <c r="AU609" i="2"/>
  <c r="AU610" i="2"/>
  <c r="AU611" i="2"/>
  <c r="AU612" i="2"/>
  <c r="AU613" i="2"/>
  <c r="AU614" i="2"/>
  <c r="AU615" i="2"/>
  <c r="AU616" i="2"/>
  <c r="AU617" i="2"/>
  <c r="AU618" i="2"/>
  <c r="AU619" i="2"/>
  <c r="AU620" i="2"/>
  <c r="AU621" i="2"/>
  <c r="AU622" i="2"/>
  <c r="AU623" i="2"/>
  <c r="AU624" i="2"/>
  <c r="AU625" i="2"/>
  <c r="AU626" i="2"/>
  <c r="AU627" i="2"/>
  <c r="AU628" i="2"/>
  <c r="AU629" i="2"/>
  <c r="AU630" i="2"/>
  <c r="AU631" i="2"/>
  <c r="AU632" i="2"/>
  <c r="AU633" i="2"/>
  <c r="AU634" i="2"/>
  <c r="AU635" i="2"/>
  <c r="AU636" i="2"/>
  <c r="AU637" i="2"/>
  <c r="AU638" i="2"/>
  <c r="AU639" i="2"/>
  <c r="AU640" i="2"/>
  <c r="AU641" i="2"/>
  <c r="AU642" i="2"/>
  <c r="AU643" i="2"/>
  <c r="AU644" i="2"/>
  <c r="AU645" i="2"/>
  <c r="AU646" i="2"/>
  <c r="AU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148" i="2"/>
  <c r="AS149" i="2"/>
  <c r="AS150" i="2"/>
  <c r="AS151" i="2"/>
  <c r="AS152" i="2"/>
  <c r="AS153" i="2"/>
  <c r="AS154" i="2"/>
  <c r="AS155" i="2"/>
  <c r="AS156" i="2"/>
  <c r="AS157" i="2"/>
  <c r="AS158" i="2"/>
  <c r="AS159" i="2"/>
  <c r="AS160" i="2"/>
  <c r="AS161" i="2"/>
  <c r="AS162" i="2"/>
  <c r="AS163" i="2"/>
  <c r="AS164" i="2"/>
  <c r="AS165" i="2"/>
  <c r="AS166" i="2"/>
  <c r="AS167" i="2"/>
  <c r="AS168" i="2"/>
  <c r="AS169" i="2"/>
  <c r="AS170" i="2"/>
  <c r="AS171" i="2"/>
  <c r="AS172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1" i="2"/>
  <c r="AS192" i="2"/>
  <c r="AS193" i="2"/>
  <c r="AS194" i="2"/>
  <c r="AS195" i="2"/>
  <c r="AS196" i="2"/>
  <c r="AS197" i="2"/>
  <c r="AS198" i="2"/>
  <c r="AS199" i="2"/>
  <c r="AS200" i="2"/>
  <c r="AS201" i="2"/>
  <c r="AS202" i="2"/>
  <c r="AS203" i="2"/>
  <c r="AS204" i="2"/>
  <c r="AS205" i="2"/>
  <c r="AS206" i="2"/>
  <c r="AS207" i="2"/>
  <c r="AS208" i="2"/>
  <c r="AS209" i="2"/>
  <c r="AS210" i="2"/>
  <c r="AS211" i="2"/>
  <c r="AS212" i="2"/>
  <c r="AS213" i="2"/>
  <c r="AS214" i="2"/>
  <c r="AS215" i="2"/>
  <c r="AS216" i="2"/>
  <c r="AS217" i="2"/>
  <c r="AS218" i="2"/>
  <c r="AS219" i="2"/>
  <c r="AS220" i="2"/>
  <c r="AS221" i="2"/>
  <c r="AS222" i="2"/>
  <c r="AS223" i="2"/>
  <c r="AS224" i="2"/>
  <c r="AS225" i="2"/>
  <c r="AS226" i="2"/>
  <c r="AS227" i="2"/>
  <c r="AS228" i="2"/>
  <c r="AS229" i="2"/>
  <c r="AS230" i="2"/>
  <c r="AS231" i="2"/>
  <c r="AS232" i="2"/>
  <c r="AS233" i="2"/>
  <c r="AS234" i="2"/>
  <c r="AS235" i="2"/>
  <c r="AS236" i="2"/>
  <c r="AS237" i="2"/>
  <c r="AS238" i="2"/>
  <c r="AS239" i="2"/>
  <c r="AS240" i="2"/>
  <c r="AS241" i="2"/>
  <c r="AS242" i="2"/>
  <c r="AS243" i="2"/>
  <c r="AS244" i="2"/>
  <c r="AS245" i="2"/>
  <c r="AS246" i="2"/>
  <c r="AS247" i="2"/>
  <c r="AS248" i="2"/>
  <c r="AS249" i="2"/>
  <c r="AS250" i="2"/>
  <c r="AS251" i="2"/>
  <c r="AS252" i="2"/>
  <c r="AS253" i="2"/>
  <c r="AS254" i="2"/>
  <c r="AS255" i="2"/>
  <c r="AS256" i="2"/>
  <c r="AS257" i="2"/>
  <c r="AS258" i="2"/>
  <c r="AS259" i="2"/>
  <c r="AS260" i="2"/>
  <c r="AS261" i="2"/>
  <c r="AS262" i="2"/>
  <c r="AS263" i="2"/>
  <c r="AS264" i="2"/>
  <c r="AS265" i="2"/>
  <c r="AS266" i="2"/>
  <c r="AS267" i="2"/>
  <c r="AS268" i="2"/>
  <c r="AS269" i="2"/>
  <c r="AS270" i="2"/>
  <c r="AS271" i="2"/>
  <c r="AS272" i="2"/>
  <c r="AS273" i="2"/>
  <c r="AS274" i="2"/>
  <c r="AS275" i="2"/>
  <c r="AS276" i="2"/>
  <c r="AS277" i="2"/>
  <c r="AS278" i="2"/>
  <c r="AS279" i="2"/>
  <c r="AS280" i="2"/>
  <c r="AS281" i="2"/>
  <c r="AS282" i="2"/>
  <c r="AS283" i="2"/>
  <c r="AS284" i="2"/>
  <c r="AS285" i="2"/>
  <c r="AS286" i="2"/>
  <c r="AS287" i="2"/>
  <c r="AS288" i="2"/>
  <c r="AS289" i="2"/>
  <c r="AS290" i="2"/>
  <c r="AS291" i="2"/>
  <c r="AS292" i="2"/>
  <c r="AS293" i="2"/>
  <c r="AS294" i="2"/>
  <c r="AS295" i="2"/>
  <c r="AS296" i="2"/>
  <c r="AS297" i="2"/>
  <c r="AS298" i="2"/>
  <c r="AS299" i="2"/>
  <c r="AS300" i="2"/>
  <c r="AS301" i="2"/>
  <c r="AS302" i="2"/>
  <c r="AS303" i="2"/>
  <c r="AS304" i="2"/>
  <c r="AS305" i="2"/>
  <c r="AS306" i="2"/>
  <c r="AS307" i="2"/>
  <c r="AS308" i="2"/>
  <c r="AS309" i="2"/>
  <c r="AS310" i="2"/>
  <c r="AS311" i="2"/>
  <c r="AS312" i="2"/>
  <c r="AS313" i="2"/>
  <c r="AS314" i="2"/>
  <c r="AS315" i="2"/>
  <c r="AS316" i="2"/>
  <c r="AS317" i="2"/>
  <c r="AS318" i="2"/>
  <c r="AS319" i="2"/>
  <c r="AS320" i="2"/>
  <c r="AS321" i="2"/>
  <c r="AS322" i="2"/>
  <c r="AS323" i="2"/>
  <c r="AS324" i="2"/>
  <c r="AS325" i="2"/>
  <c r="AS326" i="2"/>
  <c r="AS327" i="2"/>
  <c r="AS328" i="2"/>
  <c r="AS329" i="2"/>
  <c r="AS330" i="2"/>
  <c r="AS331" i="2"/>
  <c r="AS332" i="2"/>
  <c r="AS333" i="2"/>
  <c r="AS334" i="2"/>
  <c r="AS335" i="2"/>
  <c r="AS336" i="2"/>
  <c r="AS337" i="2"/>
  <c r="AS338" i="2"/>
  <c r="AS339" i="2"/>
  <c r="AS340" i="2"/>
  <c r="AS341" i="2"/>
  <c r="AS342" i="2"/>
  <c r="AS343" i="2"/>
  <c r="AS344" i="2"/>
  <c r="AS345" i="2"/>
  <c r="AS346" i="2"/>
  <c r="AS347" i="2"/>
  <c r="AS348" i="2"/>
  <c r="AS349" i="2"/>
  <c r="AS350" i="2"/>
  <c r="AS351" i="2"/>
  <c r="AS352" i="2"/>
  <c r="AS353" i="2"/>
  <c r="AS354" i="2"/>
  <c r="AS355" i="2"/>
  <c r="AS356" i="2"/>
  <c r="AS357" i="2"/>
  <c r="AS358" i="2"/>
  <c r="AS359" i="2"/>
  <c r="AS360" i="2"/>
  <c r="AS361" i="2"/>
  <c r="AS362" i="2"/>
  <c r="AS363" i="2"/>
  <c r="AS364" i="2"/>
  <c r="AS365" i="2"/>
  <c r="AS366" i="2"/>
  <c r="AS367" i="2"/>
  <c r="AS368" i="2"/>
  <c r="AS369" i="2"/>
  <c r="AS370" i="2"/>
  <c r="AS371" i="2"/>
  <c r="AS372" i="2"/>
  <c r="AS373" i="2"/>
  <c r="AS374" i="2"/>
  <c r="AS375" i="2"/>
  <c r="AS376" i="2"/>
  <c r="AS377" i="2"/>
  <c r="AS378" i="2"/>
  <c r="AS379" i="2"/>
  <c r="AS380" i="2"/>
  <c r="AS381" i="2"/>
  <c r="AS382" i="2"/>
  <c r="AS383" i="2"/>
  <c r="AS384" i="2"/>
  <c r="AS385" i="2"/>
  <c r="AS386" i="2"/>
  <c r="AS387" i="2"/>
  <c r="AS388" i="2"/>
  <c r="AS389" i="2"/>
  <c r="AS390" i="2"/>
  <c r="AS391" i="2"/>
  <c r="AS392" i="2"/>
  <c r="AS393" i="2"/>
  <c r="AS394" i="2"/>
  <c r="AS395" i="2"/>
  <c r="AS396" i="2"/>
  <c r="AS397" i="2"/>
  <c r="AS398" i="2"/>
  <c r="AS399" i="2"/>
  <c r="AS400" i="2"/>
  <c r="AS401" i="2"/>
  <c r="AS402" i="2"/>
  <c r="AS403" i="2"/>
  <c r="AS404" i="2"/>
  <c r="AS405" i="2"/>
  <c r="AS406" i="2"/>
  <c r="AS407" i="2"/>
  <c r="AS408" i="2"/>
  <c r="AS409" i="2"/>
  <c r="AS410" i="2"/>
  <c r="AS411" i="2"/>
  <c r="AS412" i="2"/>
  <c r="AS413" i="2"/>
  <c r="AS414" i="2"/>
  <c r="AS415" i="2"/>
  <c r="AS416" i="2"/>
  <c r="AS417" i="2"/>
  <c r="AS418" i="2"/>
  <c r="AS419" i="2"/>
  <c r="AS420" i="2"/>
  <c r="AS421" i="2"/>
  <c r="AS422" i="2"/>
  <c r="AS423" i="2"/>
  <c r="AS424" i="2"/>
  <c r="AS425" i="2"/>
  <c r="AS426" i="2"/>
  <c r="AS427" i="2"/>
  <c r="AS428" i="2"/>
  <c r="AS429" i="2"/>
  <c r="AS430" i="2"/>
  <c r="AS431" i="2"/>
  <c r="AS432" i="2"/>
  <c r="AS433" i="2"/>
  <c r="AS434" i="2"/>
  <c r="AS435" i="2"/>
  <c r="AS436" i="2"/>
  <c r="AS437" i="2"/>
  <c r="AS438" i="2"/>
  <c r="AS439" i="2"/>
  <c r="AS440" i="2"/>
  <c r="AS441" i="2"/>
  <c r="AS442" i="2"/>
  <c r="AS443" i="2"/>
  <c r="AS444" i="2"/>
  <c r="AS445" i="2"/>
  <c r="AS446" i="2"/>
  <c r="AS447" i="2"/>
  <c r="AS448" i="2"/>
  <c r="AS449" i="2"/>
  <c r="AS450" i="2"/>
  <c r="AS451" i="2"/>
  <c r="AS452" i="2"/>
  <c r="AS453" i="2"/>
  <c r="AS454" i="2"/>
  <c r="AS455" i="2"/>
  <c r="AS456" i="2"/>
  <c r="AS457" i="2"/>
  <c r="AS458" i="2"/>
  <c r="AS459" i="2"/>
  <c r="AS460" i="2"/>
  <c r="AS461" i="2"/>
  <c r="AS462" i="2"/>
  <c r="AS463" i="2"/>
  <c r="AS464" i="2"/>
  <c r="AS465" i="2"/>
  <c r="AS466" i="2"/>
  <c r="AS467" i="2"/>
  <c r="AS468" i="2"/>
  <c r="AS469" i="2"/>
  <c r="AS470" i="2"/>
  <c r="AS471" i="2"/>
  <c r="AS472" i="2"/>
  <c r="AS473" i="2"/>
  <c r="AS474" i="2"/>
  <c r="AS475" i="2"/>
  <c r="AS476" i="2"/>
  <c r="AS477" i="2"/>
  <c r="AS478" i="2"/>
  <c r="AS479" i="2"/>
  <c r="AS480" i="2"/>
  <c r="AS481" i="2"/>
  <c r="AS482" i="2"/>
  <c r="AS483" i="2"/>
  <c r="AS484" i="2"/>
  <c r="AS485" i="2"/>
  <c r="AS486" i="2"/>
  <c r="AS487" i="2"/>
  <c r="AS488" i="2"/>
  <c r="AS489" i="2"/>
  <c r="AS490" i="2"/>
  <c r="AS491" i="2"/>
  <c r="AS492" i="2"/>
  <c r="AS493" i="2"/>
  <c r="AS494" i="2"/>
  <c r="AS495" i="2"/>
  <c r="AS496" i="2"/>
  <c r="AS497" i="2"/>
  <c r="AS498" i="2"/>
  <c r="AS499" i="2"/>
  <c r="AS500" i="2"/>
  <c r="AS501" i="2"/>
  <c r="AS502" i="2"/>
  <c r="AS503" i="2"/>
  <c r="AS504" i="2"/>
  <c r="AS505" i="2"/>
  <c r="AS506" i="2"/>
  <c r="AS507" i="2"/>
  <c r="AS508" i="2"/>
  <c r="AS509" i="2"/>
  <c r="AS510" i="2"/>
  <c r="AS511" i="2"/>
  <c r="AS512" i="2"/>
  <c r="AS513" i="2"/>
  <c r="AS514" i="2"/>
  <c r="AS515" i="2"/>
  <c r="AS516" i="2"/>
  <c r="AS517" i="2"/>
  <c r="AS518" i="2"/>
  <c r="AS519" i="2"/>
  <c r="AS520" i="2"/>
  <c r="AS521" i="2"/>
  <c r="AS522" i="2"/>
  <c r="AS523" i="2"/>
  <c r="AS524" i="2"/>
  <c r="AS525" i="2"/>
  <c r="AS526" i="2"/>
  <c r="AS527" i="2"/>
  <c r="AS528" i="2"/>
  <c r="AS529" i="2"/>
  <c r="AS530" i="2"/>
  <c r="AS531" i="2"/>
  <c r="AS532" i="2"/>
  <c r="AS533" i="2"/>
  <c r="AS534" i="2"/>
  <c r="AS535" i="2"/>
  <c r="AS536" i="2"/>
  <c r="AS537" i="2"/>
  <c r="AS538" i="2"/>
  <c r="AS539" i="2"/>
  <c r="AS540" i="2"/>
  <c r="AS541" i="2"/>
  <c r="AS542" i="2"/>
  <c r="AS543" i="2"/>
  <c r="AS544" i="2"/>
  <c r="AS545" i="2"/>
  <c r="AS546" i="2"/>
  <c r="AS547" i="2"/>
  <c r="AS548" i="2"/>
  <c r="AS549" i="2"/>
  <c r="AS550" i="2"/>
  <c r="AS551" i="2"/>
  <c r="AS552" i="2"/>
  <c r="AS553" i="2"/>
  <c r="AS554" i="2"/>
  <c r="AS555" i="2"/>
  <c r="AS556" i="2"/>
  <c r="AS557" i="2"/>
  <c r="AS558" i="2"/>
  <c r="AS559" i="2"/>
  <c r="AS560" i="2"/>
  <c r="AS561" i="2"/>
  <c r="AS562" i="2"/>
  <c r="AS563" i="2"/>
  <c r="AS564" i="2"/>
  <c r="AS565" i="2"/>
  <c r="AS566" i="2"/>
  <c r="AS567" i="2"/>
  <c r="AS568" i="2"/>
  <c r="AS569" i="2"/>
  <c r="AS570" i="2"/>
  <c r="AS571" i="2"/>
  <c r="AS572" i="2"/>
  <c r="AS573" i="2"/>
  <c r="AS574" i="2"/>
  <c r="AS575" i="2"/>
  <c r="AS576" i="2"/>
  <c r="AS577" i="2"/>
  <c r="AS578" i="2"/>
  <c r="AS579" i="2"/>
  <c r="AS580" i="2"/>
  <c r="AS581" i="2"/>
  <c r="AS582" i="2"/>
  <c r="AS583" i="2"/>
  <c r="AS584" i="2"/>
  <c r="AS585" i="2"/>
  <c r="AS586" i="2"/>
  <c r="AS587" i="2"/>
  <c r="AS588" i="2"/>
  <c r="AS589" i="2"/>
  <c r="AS590" i="2"/>
  <c r="AS591" i="2"/>
  <c r="AS592" i="2"/>
  <c r="AS593" i="2"/>
  <c r="AS594" i="2"/>
  <c r="AS595" i="2"/>
  <c r="AS596" i="2"/>
  <c r="AS597" i="2"/>
  <c r="AS598" i="2"/>
  <c r="AS599" i="2"/>
  <c r="AS600" i="2"/>
  <c r="AS601" i="2"/>
  <c r="AS602" i="2"/>
  <c r="AS603" i="2"/>
  <c r="AS604" i="2"/>
  <c r="AS605" i="2"/>
  <c r="AS606" i="2"/>
  <c r="AS607" i="2"/>
  <c r="AS608" i="2"/>
  <c r="AS609" i="2"/>
  <c r="AS610" i="2"/>
  <c r="AS611" i="2"/>
  <c r="AS612" i="2"/>
  <c r="AS613" i="2"/>
  <c r="AS614" i="2"/>
  <c r="AS615" i="2"/>
  <c r="AS616" i="2"/>
  <c r="AS617" i="2"/>
  <c r="AS618" i="2"/>
  <c r="AS619" i="2"/>
  <c r="AS620" i="2"/>
  <c r="AS621" i="2"/>
  <c r="AS622" i="2"/>
  <c r="AS623" i="2"/>
  <c r="AS624" i="2"/>
  <c r="AS625" i="2"/>
  <c r="AS626" i="2"/>
  <c r="AS627" i="2"/>
  <c r="AS628" i="2"/>
  <c r="AS629" i="2"/>
  <c r="AS630" i="2"/>
  <c r="AS631" i="2"/>
  <c r="AS632" i="2"/>
  <c r="AS633" i="2"/>
  <c r="AS634" i="2"/>
  <c r="AS635" i="2"/>
  <c r="AS636" i="2"/>
  <c r="AS637" i="2"/>
  <c r="AS638" i="2"/>
  <c r="AS639" i="2"/>
  <c r="AS640" i="2"/>
  <c r="AS641" i="2"/>
  <c r="AS642" i="2"/>
  <c r="AS643" i="2"/>
  <c r="AS644" i="2"/>
  <c r="AS645" i="2"/>
  <c r="AS646" i="2"/>
  <c r="AS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6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0" i="2"/>
  <c r="AQ201" i="2"/>
  <c r="AQ202" i="2"/>
  <c r="AQ203" i="2"/>
  <c r="AQ204" i="2"/>
  <c r="AQ205" i="2"/>
  <c r="AQ206" i="2"/>
  <c r="AQ207" i="2"/>
  <c r="AQ208" i="2"/>
  <c r="AQ209" i="2"/>
  <c r="AQ210" i="2"/>
  <c r="AQ211" i="2"/>
  <c r="AQ212" i="2"/>
  <c r="AQ213" i="2"/>
  <c r="AQ214" i="2"/>
  <c r="AQ215" i="2"/>
  <c r="AQ216" i="2"/>
  <c r="AQ217" i="2"/>
  <c r="AQ218" i="2"/>
  <c r="AQ219" i="2"/>
  <c r="AQ220" i="2"/>
  <c r="AQ221" i="2"/>
  <c r="AQ222" i="2"/>
  <c r="AQ223" i="2"/>
  <c r="AQ224" i="2"/>
  <c r="AQ225" i="2"/>
  <c r="AQ226" i="2"/>
  <c r="AQ227" i="2"/>
  <c r="AQ228" i="2"/>
  <c r="AQ229" i="2"/>
  <c r="AQ230" i="2"/>
  <c r="AQ231" i="2"/>
  <c r="AQ232" i="2"/>
  <c r="AQ233" i="2"/>
  <c r="AQ234" i="2"/>
  <c r="AQ235" i="2"/>
  <c r="AQ236" i="2"/>
  <c r="AQ237" i="2"/>
  <c r="AQ238" i="2"/>
  <c r="AQ239" i="2"/>
  <c r="AQ240" i="2"/>
  <c r="AQ241" i="2"/>
  <c r="AQ242" i="2"/>
  <c r="AQ243" i="2"/>
  <c r="AQ244" i="2"/>
  <c r="AQ245" i="2"/>
  <c r="AQ246" i="2"/>
  <c r="AQ247" i="2"/>
  <c r="AQ248" i="2"/>
  <c r="AQ249" i="2"/>
  <c r="AQ250" i="2"/>
  <c r="AQ251" i="2"/>
  <c r="AQ252" i="2"/>
  <c r="AQ253" i="2"/>
  <c r="AQ254" i="2"/>
  <c r="AQ255" i="2"/>
  <c r="AQ256" i="2"/>
  <c r="AQ257" i="2"/>
  <c r="AQ258" i="2"/>
  <c r="AQ259" i="2"/>
  <c r="AQ260" i="2"/>
  <c r="AQ261" i="2"/>
  <c r="AQ262" i="2"/>
  <c r="AQ263" i="2"/>
  <c r="AQ264" i="2"/>
  <c r="AQ265" i="2"/>
  <c r="AQ266" i="2"/>
  <c r="AQ267" i="2"/>
  <c r="AQ268" i="2"/>
  <c r="AQ269" i="2"/>
  <c r="AQ270" i="2"/>
  <c r="AQ271" i="2"/>
  <c r="AQ272" i="2"/>
  <c r="AQ273" i="2"/>
  <c r="AQ274" i="2"/>
  <c r="AQ275" i="2"/>
  <c r="AQ276" i="2"/>
  <c r="AQ277" i="2"/>
  <c r="AQ278" i="2"/>
  <c r="AQ279" i="2"/>
  <c r="AQ280" i="2"/>
  <c r="AQ281" i="2"/>
  <c r="AQ282" i="2"/>
  <c r="AQ283" i="2"/>
  <c r="AQ284" i="2"/>
  <c r="AQ285" i="2"/>
  <c r="AQ286" i="2"/>
  <c r="AQ287" i="2"/>
  <c r="AQ288" i="2"/>
  <c r="AQ289" i="2"/>
  <c r="AQ290" i="2"/>
  <c r="AQ291" i="2"/>
  <c r="AQ292" i="2"/>
  <c r="AQ293" i="2"/>
  <c r="AQ294" i="2"/>
  <c r="AQ295" i="2"/>
  <c r="AQ296" i="2"/>
  <c r="AQ297" i="2"/>
  <c r="AQ298" i="2"/>
  <c r="AQ299" i="2"/>
  <c r="AQ300" i="2"/>
  <c r="AQ301" i="2"/>
  <c r="AQ302" i="2"/>
  <c r="AQ303" i="2"/>
  <c r="AQ304" i="2"/>
  <c r="AQ305" i="2"/>
  <c r="AQ306" i="2"/>
  <c r="AQ307" i="2"/>
  <c r="AQ308" i="2"/>
  <c r="AQ309" i="2"/>
  <c r="AQ310" i="2"/>
  <c r="AQ311" i="2"/>
  <c r="AQ312" i="2"/>
  <c r="AQ313" i="2"/>
  <c r="AQ314" i="2"/>
  <c r="AQ315" i="2"/>
  <c r="AQ316" i="2"/>
  <c r="AQ317" i="2"/>
  <c r="AQ318" i="2"/>
  <c r="AQ319" i="2"/>
  <c r="AQ320" i="2"/>
  <c r="AQ321" i="2"/>
  <c r="AQ322" i="2"/>
  <c r="AQ323" i="2"/>
  <c r="AQ324" i="2"/>
  <c r="AQ325" i="2"/>
  <c r="AQ326" i="2"/>
  <c r="AQ327" i="2"/>
  <c r="AQ328" i="2"/>
  <c r="AQ329" i="2"/>
  <c r="AQ330" i="2"/>
  <c r="AQ331" i="2"/>
  <c r="AQ332" i="2"/>
  <c r="AQ333" i="2"/>
  <c r="AQ334" i="2"/>
  <c r="AQ335" i="2"/>
  <c r="AQ336" i="2"/>
  <c r="AQ337" i="2"/>
  <c r="AQ338" i="2"/>
  <c r="AQ339" i="2"/>
  <c r="AQ340" i="2"/>
  <c r="AQ341" i="2"/>
  <c r="AQ342" i="2"/>
  <c r="AQ343" i="2"/>
  <c r="AQ344" i="2"/>
  <c r="AQ345" i="2"/>
  <c r="AQ346" i="2"/>
  <c r="AQ347" i="2"/>
  <c r="AQ348" i="2"/>
  <c r="AQ349" i="2"/>
  <c r="AQ350" i="2"/>
  <c r="AQ351" i="2"/>
  <c r="AQ352" i="2"/>
  <c r="AQ353" i="2"/>
  <c r="AQ354" i="2"/>
  <c r="AQ355" i="2"/>
  <c r="AQ356" i="2"/>
  <c r="AQ357" i="2"/>
  <c r="AQ358" i="2"/>
  <c r="AQ359" i="2"/>
  <c r="AQ360" i="2"/>
  <c r="AQ361" i="2"/>
  <c r="AQ362" i="2"/>
  <c r="AQ363" i="2"/>
  <c r="AQ364" i="2"/>
  <c r="AQ365" i="2"/>
  <c r="AQ366" i="2"/>
  <c r="AQ367" i="2"/>
  <c r="AQ368" i="2"/>
  <c r="AQ369" i="2"/>
  <c r="AQ370" i="2"/>
  <c r="AQ371" i="2"/>
  <c r="AQ372" i="2"/>
  <c r="AQ373" i="2"/>
  <c r="AQ374" i="2"/>
  <c r="AQ375" i="2"/>
  <c r="AQ376" i="2"/>
  <c r="AQ377" i="2"/>
  <c r="AQ378" i="2"/>
  <c r="AQ379" i="2"/>
  <c r="AQ380" i="2"/>
  <c r="AQ381" i="2"/>
  <c r="AQ382" i="2"/>
  <c r="AQ383" i="2"/>
  <c r="AQ384" i="2"/>
  <c r="AQ385" i="2"/>
  <c r="AQ386" i="2"/>
  <c r="AQ387" i="2"/>
  <c r="AQ388" i="2"/>
  <c r="AQ389" i="2"/>
  <c r="AQ390" i="2"/>
  <c r="AQ391" i="2"/>
  <c r="AQ392" i="2"/>
  <c r="AQ393" i="2"/>
  <c r="AQ394" i="2"/>
  <c r="AQ395" i="2"/>
  <c r="AQ396" i="2"/>
  <c r="AQ397" i="2"/>
  <c r="AQ398" i="2"/>
  <c r="AQ399" i="2"/>
  <c r="AQ400" i="2"/>
  <c r="AQ401" i="2"/>
  <c r="AQ402" i="2"/>
  <c r="AQ403" i="2"/>
  <c r="AQ404" i="2"/>
  <c r="AQ405" i="2"/>
  <c r="AQ406" i="2"/>
  <c r="AQ407" i="2"/>
  <c r="AQ408" i="2"/>
  <c r="AQ409" i="2"/>
  <c r="AQ410" i="2"/>
  <c r="AQ411" i="2"/>
  <c r="AQ412" i="2"/>
  <c r="AQ413" i="2"/>
  <c r="AQ414" i="2"/>
  <c r="AQ415" i="2"/>
  <c r="AQ416" i="2"/>
  <c r="AQ417" i="2"/>
  <c r="AQ418" i="2"/>
  <c r="AQ419" i="2"/>
  <c r="AQ420" i="2"/>
  <c r="AQ421" i="2"/>
  <c r="AQ422" i="2"/>
  <c r="AQ423" i="2"/>
  <c r="AQ424" i="2"/>
  <c r="AQ425" i="2"/>
  <c r="AQ426" i="2"/>
  <c r="AQ427" i="2"/>
  <c r="AQ428" i="2"/>
  <c r="AQ429" i="2"/>
  <c r="AQ430" i="2"/>
  <c r="AQ431" i="2"/>
  <c r="AQ432" i="2"/>
  <c r="AQ433" i="2"/>
  <c r="AQ434" i="2"/>
  <c r="AQ435" i="2"/>
  <c r="AQ436" i="2"/>
  <c r="AQ437" i="2"/>
  <c r="AQ438" i="2"/>
  <c r="AQ439" i="2"/>
  <c r="AQ440" i="2"/>
  <c r="AQ441" i="2"/>
  <c r="AQ442" i="2"/>
  <c r="AQ443" i="2"/>
  <c r="AQ444" i="2"/>
  <c r="AQ445" i="2"/>
  <c r="AQ446" i="2"/>
  <c r="AQ447" i="2"/>
  <c r="AQ448" i="2"/>
  <c r="AQ449" i="2"/>
  <c r="AQ450" i="2"/>
  <c r="AQ451" i="2"/>
  <c r="AQ452" i="2"/>
  <c r="AQ453" i="2"/>
  <c r="AQ454" i="2"/>
  <c r="AQ455" i="2"/>
  <c r="AQ456" i="2"/>
  <c r="AQ457" i="2"/>
  <c r="AQ458" i="2"/>
  <c r="AQ459" i="2"/>
  <c r="AQ460" i="2"/>
  <c r="AQ461" i="2"/>
  <c r="AQ462" i="2"/>
  <c r="AQ463" i="2"/>
  <c r="AQ464" i="2"/>
  <c r="AQ465" i="2"/>
  <c r="AQ466" i="2"/>
  <c r="AQ467" i="2"/>
  <c r="AQ468" i="2"/>
  <c r="AQ469" i="2"/>
  <c r="AQ470" i="2"/>
  <c r="AQ471" i="2"/>
  <c r="AQ472" i="2"/>
  <c r="AQ473" i="2"/>
  <c r="AQ474" i="2"/>
  <c r="AQ475" i="2"/>
  <c r="AQ476" i="2"/>
  <c r="AQ477" i="2"/>
  <c r="AQ478" i="2"/>
  <c r="AQ479" i="2"/>
  <c r="AQ480" i="2"/>
  <c r="AQ481" i="2"/>
  <c r="AQ482" i="2"/>
  <c r="AQ483" i="2"/>
  <c r="AQ484" i="2"/>
  <c r="AQ485" i="2"/>
  <c r="AQ486" i="2"/>
  <c r="AQ487" i="2"/>
  <c r="AQ488" i="2"/>
  <c r="AQ489" i="2"/>
  <c r="AQ490" i="2"/>
  <c r="AQ491" i="2"/>
  <c r="AQ492" i="2"/>
  <c r="AQ493" i="2"/>
  <c r="AQ494" i="2"/>
  <c r="AQ495" i="2"/>
  <c r="AQ496" i="2"/>
  <c r="AQ497" i="2"/>
  <c r="AQ498" i="2"/>
  <c r="AQ499" i="2"/>
  <c r="AQ500" i="2"/>
  <c r="AQ501" i="2"/>
  <c r="AQ502" i="2"/>
  <c r="AQ503" i="2"/>
  <c r="AQ504" i="2"/>
  <c r="AQ505" i="2"/>
  <c r="AQ506" i="2"/>
  <c r="AQ507" i="2"/>
  <c r="AQ508" i="2"/>
  <c r="AQ509" i="2"/>
  <c r="AQ510" i="2"/>
  <c r="AQ511" i="2"/>
  <c r="AQ512" i="2"/>
  <c r="AQ513" i="2"/>
  <c r="AQ514" i="2"/>
  <c r="AQ515" i="2"/>
  <c r="AQ516" i="2"/>
  <c r="AQ517" i="2"/>
  <c r="AQ518" i="2"/>
  <c r="AQ519" i="2"/>
  <c r="AQ520" i="2"/>
  <c r="AQ521" i="2"/>
  <c r="AQ522" i="2"/>
  <c r="AQ523" i="2"/>
  <c r="AQ524" i="2"/>
  <c r="AQ525" i="2"/>
  <c r="AQ526" i="2"/>
  <c r="AQ527" i="2"/>
  <c r="AQ528" i="2"/>
  <c r="AQ529" i="2"/>
  <c r="AQ530" i="2"/>
  <c r="AQ531" i="2"/>
  <c r="AQ532" i="2"/>
  <c r="AQ533" i="2"/>
  <c r="AQ534" i="2"/>
  <c r="AQ535" i="2"/>
  <c r="AQ536" i="2"/>
  <c r="AQ537" i="2"/>
  <c r="AQ538" i="2"/>
  <c r="AQ539" i="2"/>
  <c r="AQ540" i="2"/>
  <c r="AQ541" i="2"/>
  <c r="AQ542" i="2"/>
  <c r="AQ543" i="2"/>
  <c r="AQ544" i="2"/>
  <c r="AQ545" i="2"/>
  <c r="AQ546" i="2"/>
  <c r="AQ547" i="2"/>
  <c r="AQ548" i="2"/>
  <c r="AQ549" i="2"/>
  <c r="AQ550" i="2"/>
  <c r="AQ551" i="2"/>
  <c r="AQ552" i="2"/>
  <c r="AQ553" i="2"/>
  <c r="AQ554" i="2"/>
  <c r="AQ555" i="2"/>
  <c r="AQ556" i="2"/>
  <c r="AQ557" i="2"/>
  <c r="AQ558" i="2"/>
  <c r="AQ559" i="2"/>
  <c r="AQ560" i="2"/>
  <c r="AQ561" i="2"/>
  <c r="AQ562" i="2"/>
  <c r="AQ563" i="2"/>
  <c r="AQ564" i="2"/>
  <c r="AQ565" i="2"/>
  <c r="AQ566" i="2"/>
  <c r="AQ567" i="2"/>
  <c r="AQ568" i="2"/>
  <c r="AQ569" i="2"/>
  <c r="AQ570" i="2"/>
  <c r="AQ571" i="2"/>
  <c r="AQ572" i="2"/>
  <c r="AQ573" i="2"/>
  <c r="AQ574" i="2"/>
  <c r="AQ575" i="2"/>
  <c r="AQ576" i="2"/>
  <c r="AQ577" i="2"/>
  <c r="AQ578" i="2"/>
  <c r="AQ579" i="2"/>
  <c r="AQ580" i="2"/>
  <c r="AQ581" i="2"/>
  <c r="AQ582" i="2"/>
  <c r="AQ583" i="2"/>
  <c r="AQ584" i="2"/>
  <c r="AQ585" i="2"/>
  <c r="AQ586" i="2"/>
  <c r="AQ587" i="2"/>
  <c r="AQ588" i="2"/>
  <c r="AQ589" i="2"/>
  <c r="AQ590" i="2"/>
  <c r="AQ591" i="2"/>
  <c r="AQ592" i="2"/>
  <c r="AQ593" i="2"/>
  <c r="AQ594" i="2"/>
  <c r="AQ595" i="2"/>
  <c r="AQ596" i="2"/>
  <c r="AQ597" i="2"/>
  <c r="AQ598" i="2"/>
  <c r="AQ599" i="2"/>
  <c r="AQ600" i="2"/>
  <c r="AQ601" i="2"/>
  <c r="AQ602" i="2"/>
  <c r="AQ603" i="2"/>
  <c r="AQ604" i="2"/>
  <c r="AQ605" i="2"/>
  <c r="AQ606" i="2"/>
  <c r="AQ607" i="2"/>
  <c r="AQ608" i="2"/>
  <c r="AQ609" i="2"/>
  <c r="AQ610" i="2"/>
  <c r="AQ611" i="2"/>
  <c r="AQ612" i="2"/>
  <c r="AQ613" i="2"/>
  <c r="AQ614" i="2"/>
  <c r="AQ615" i="2"/>
  <c r="AQ616" i="2"/>
  <c r="AQ617" i="2"/>
  <c r="AQ618" i="2"/>
  <c r="AQ619" i="2"/>
  <c r="AQ620" i="2"/>
  <c r="AQ621" i="2"/>
  <c r="AQ622" i="2"/>
  <c r="AQ623" i="2"/>
  <c r="AQ624" i="2"/>
  <c r="AQ625" i="2"/>
  <c r="AQ626" i="2"/>
  <c r="AQ627" i="2"/>
  <c r="AQ628" i="2"/>
  <c r="AQ629" i="2"/>
  <c r="AQ630" i="2"/>
  <c r="AQ631" i="2"/>
  <c r="AQ632" i="2"/>
  <c r="AQ633" i="2"/>
  <c r="AQ634" i="2"/>
  <c r="AQ635" i="2"/>
  <c r="AQ636" i="2"/>
  <c r="AQ637" i="2"/>
  <c r="AQ638" i="2"/>
  <c r="AQ639" i="2"/>
  <c r="AQ640" i="2"/>
  <c r="AQ641" i="2"/>
  <c r="AQ642" i="2"/>
  <c r="AQ643" i="2"/>
  <c r="AQ644" i="2"/>
  <c r="AQ645" i="2"/>
  <c r="AQ646" i="2"/>
  <c r="AQ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618" i="2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C646" i="2"/>
  <c r="AC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3" i="2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3" i="1"/>
</calcChain>
</file>

<file path=xl/sharedStrings.xml><?xml version="1.0" encoding="utf-8"?>
<sst xmlns="http://schemas.openxmlformats.org/spreadsheetml/2006/main" count="3531" uniqueCount="856">
  <si>
    <t>Peak Name</t>
  </si>
  <si>
    <t>m/z</t>
  </si>
  <si>
    <t>Fr.A-1</t>
  </si>
  <si>
    <t>Fr.A-2</t>
  </si>
  <si>
    <t>Fr.B-1</t>
  </si>
  <si>
    <t>Fr.B-2</t>
  </si>
  <si>
    <t>Fr.C-1</t>
  </si>
  <si>
    <t>Fr.C-2</t>
  </si>
  <si>
    <t>Fr.D-1</t>
  </si>
  <si>
    <t>Fr.D-2</t>
  </si>
  <si>
    <t>Fr.E-1</t>
  </si>
  <si>
    <t>Fr.E-2</t>
  </si>
  <si>
    <t>Fr.F-1</t>
  </si>
  <si>
    <t>Fr.F-2</t>
  </si>
  <si>
    <t>Fr.G-1</t>
  </si>
  <si>
    <t>Fr.G-2</t>
  </si>
  <si>
    <t>Fr.H-1</t>
  </si>
  <si>
    <t>Fr.H-2</t>
  </si>
  <si>
    <t>Fr.I-1</t>
  </si>
  <si>
    <t>Fr.I-2</t>
  </si>
  <si>
    <t>Fr.J-1</t>
  </si>
  <si>
    <t>Fr.J-2</t>
  </si>
  <si>
    <t>Fr.K-1</t>
  </si>
  <si>
    <t>Fr.K-2</t>
  </si>
  <si>
    <t>RP-NEG</t>
  </si>
  <si>
    <t>108.2/10.1 (5)</t>
  </si>
  <si>
    <t>109.2/10.3 (7)</t>
  </si>
  <si>
    <t>110.9/13.8 (19)</t>
  </si>
  <si>
    <t>111.2/9.2 (21)</t>
  </si>
  <si>
    <t>111.2/10.2 (22)</t>
  </si>
  <si>
    <t>111.2/13.5 (23)</t>
  </si>
  <si>
    <t>112.2/10.2 (36)</t>
  </si>
  <si>
    <t>119.3/13.9 (75)</t>
  </si>
  <si>
    <t>125.3/15.0 (91)</t>
  </si>
  <si>
    <t>129.4/13.9 (103)</t>
  </si>
  <si>
    <t>131.3/12.7 (110)</t>
  </si>
  <si>
    <t>137.3/11.6 (122)</t>
  </si>
  <si>
    <t>138.2/11.6 (128)</t>
  </si>
  <si>
    <t>143.3/9.6 (143)</t>
  </si>
  <si>
    <t>145.3/10.6 (151)</t>
  </si>
  <si>
    <t>145.9/10.6 (153)</t>
  </si>
  <si>
    <t>151.3/13.6 (161)</t>
  </si>
  <si>
    <t>153.4/10.3 (171)</t>
  </si>
  <si>
    <t>157.3/12.7 (184)</t>
  </si>
  <si>
    <t>159.4/12.0 (192)</t>
  </si>
  <si>
    <t>163.3/13.8 (201)</t>
  </si>
  <si>
    <t>166.2/26.2 (215)</t>
  </si>
  <si>
    <t>166.3/18.3 (224)</t>
  </si>
  <si>
    <t>166.3/25.5 (227)</t>
  </si>
  <si>
    <t>166.7/18.4 (230)</t>
  </si>
  <si>
    <t>167.8/18.3 (253)</t>
  </si>
  <si>
    <t>173.3/10.2 (275)</t>
  </si>
  <si>
    <t>173.4/13.9 (278)</t>
  </si>
  <si>
    <t>175.3/11.4 (287)</t>
  </si>
  <si>
    <t>175.4/13.9 (288)</t>
  </si>
  <si>
    <t>176.5/13.9 (294)</t>
  </si>
  <si>
    <t>176.8/13.9 (295)</t>
  </si>
  <si>
    <t>180.4/11.1 (314)</t>
  </si>
  <si>
    <t>181.1/11.1 (316)</t>
  </si>
  <si>
    <t>185.5/13.4 (336)</t>
  </si>
  <si>
    <t>187.0/15.2 (339)</t>
  </si>
  <si>
    <t>187.4/15.0 (340)</t>
  </si>
  <si>
    <t>189.5/20.9 (350)</t>
  </si>
  <si>
    <t>191.5/20.7 (358)</t>
  </si>
  <si>
    <t>191.5/21.0 (359)</t>
  </si>
  <si>
    <t>211.4/9.8 (420)</t>
  </si>
  <si>
    <t>213.0/21.9 (429)</t>
  </si>
  <si>
    <t>213.5/21.8 (430)</t>
  </si>
  <si>
    <t>217.4/21.2 (446)</t>
  </si>
  <si>
    <t>219.4/10.3 (458)</t>
  </si>
  <si>
    <t>221.6/20.3 (476)</t>
  </si>
  <si>
    <t>223.4/26.7 (484)</t>
  </si>
  <si>
    <t>223.4/26.9 (486)</t>
  </si>
  <si>
    <t>223.4/14.7 (488)</t>
  </si>
  <si>
    <t>225.1/14.4 (501)</t>
  </si>
  <si>
    <t>225.5/16.7 (508)</t>
  </si>
  <si>
    <t>229.4/13.4 (529)</t>
  </si>
  <si>
    <t>235.4/20.7 (553)</t>
  </si>
  <si>
    <t>235.5/12.8 (557)</t>
  </si>
  <si>
    <t>235.6/21.2 (560)</t>
  </si>
  <si>
    <t>236.0/21.3 (562)</t>
  </si>
  <si>
    <t>236.5/21.3 (565)</t>
  </si>
  <si>
    <t>237.2/20.7 (570)</t>
  </si>
  <si>
    <t>237.5/13.6 (574)</t>
  </si>
  <si>
    <t>237.5/20.7 (575)</t>
  </si>
  <si>
    <t>237.7/20.7 (583)</t>
  </si>
  <si>
    <t>241.6/13.6 (612)</t>
  </si>
  <si>
    <t>247.6/21.7 (625)</t>
  </si>
  <si>
    <t>249.5/20.2 (630)</t>
  </si>
  <si>
    <t>249.5/21.6 (633)</t>
  </si>
  <si>
    <t>249.5/16.8 (635)</t>
  </si>
  <si>
    <t>249.6/22.5 (638)</t>
  </si>
  <si>
    <t>250.5/27.4 (642)</t>
  </si>
  <si>
    <t>251.5/13.9 (651)</t>
  </si>
  <si>
    <t>251.5/14.4 (653)</t>
  </si>
  <si>
    <t>251.5/21.2 (658)</t>
  </si>
  <si>
    <t>251.5/21.7 (659)</t>
  </si>
  <si>
    <t>251.5/23.0 (661)</t>
  </si>
  <si>
    <t>251.6/21.0 (665)</t>
  </si>
  <si>
    <t>252.1/21.7 (672)</t>
  </si>
  <si>
    <t>253.0/21.1 (682)</t>
  </si>
  <si>
    <t>253.4/21.2 (686)</t>
  </si>
  <si>
    <t>253.6/15.4 (695)</t>
  </si>
  <si>
    <t>253.9/21.1 (700)</t>
  </si>
  <si>
    <t>263.5/15.7 (744)</t>
  </si>
  <si>
    <t>265.6/20.3 (759)</t>
  </si>
  <si>
    <t>267.6/20.5 (780)</t>
  </si>
  <si>
    <t>267.6/21.4 (781)</t>
  </si>
  <si>
    <t>267.6/13.6 (785)</t>
  </si>
  <si>
    <t>269.4/18.1 (807)</t>
  </si>
  <si>
    <t>269.5/14.9 (812)</t>
  </si>
  <si>
    <t>269.5/15.3 (813)</t>
  </si>
  <si>
    <t>271.6/14.8 (830)</t>
  </si>
  <si>
    <t>273.6/27.5 (844)</t>
  </si>
  <si>
    <t>277.6/15.4 (856)</t>
  </si>
  <si>
    <t>277.6/27.1 (857)</t>
  </si>
  <si>
    <t>279.5/21.0 (872)</t>
  </si>
  <si>
    <t>279.6/21.8 (882)</t>
  </si>
  <si>
    <t>279.6/22.7 (883)</t>
  </si>
  <si>
    <t>281.6/21.5 (910)</t>
  </si>
  <si>
    <t>281.7/26.5 (912)</t>
  </si>
  <si>
    <t>281.8/26.3 (913)</t>
  </si>
  <si>
    <t>282.0/17.7 (914)</t>
  </si>
  <si>
    <t>283.6/14.2 (933)</t>
  </si>
  <si>
    <t>283.7/26.2 (939)</t>
  </si>
  <si>
    <t>285.5/18.4 (952)</t>
  </si>
  <si>
    <t>285.6/12.6 (955)</t>
  </si>
  <si>
    <t>285.6/13.0 (956)</t>
  </si>
  <si>
    <t>285.6/15.0 (957)</t>
  </si>
  <si>
    <t>285.6/15.5 (958)</t>
  </si>
  <si>
    <t>286.5/13.3 (966)</t>
  </si>
  <si>
    <t>287.6/24.1 (978)</t>
  </si>
  <si>
    <t>288.4/24.1 (983)</t>
  </si>
  <si>
    <t>289.2/25.7 (986)</t>
  </si>
  <si>
    <t>289.7/25.7 (990)</t>
  </si>
  <si>
    <t>291.7/20.4 (996)</t>
  </si>
  <si>
    <t>293.6/25.9 (1004)</t>
  </si>
  <si>
    <t>293.6/25.3 (1005)</t>
  </si>
  <si>
    <t>293.7/21.3 (1008)</t>
  </si>
  <si>
    <t>294.6/24.5 (1013)</t>
  </si>
  <si>
    <t>295.3/26.6 (1018)</t>
  </si>
  <si>
    <t>295.6/14.8 (1022)</t>
  </si>
  <si>
    <t>295.6/14.2 (1023)</t>
  </si>
  <si>
    <t>295.7/25.6 (1027)</t>
  </si>
  <si>
    <t>295.7/22.4 (1032)</t>
  </si>
  <si>
    <t>295.7/26.9 (1033)</t>
  </si>
  <si>
    <t>295.7/27.2 (1034)</t>
  </si>
  <si>
    <t>297.5/15.0 (1060)</t>
  </si>
  <si>
    <t>297.6/26.2 (1066)</t>
  </si>
  <si>
    <t>297.7/26.5 (1073)</t>
  </si>
  <si>
    <t>297.7/26.9 (1074)</t>
  </si>
  <si>
    <t>299.6/14.4 (1093)</t>
  </si>
  <si>
    <t>299.6/16.4 (1095)</t>
  </si>
  <si>
    <t>303.6/26.5 (1117)</t>
  </si>
  <si>
    <t>305.7/26.3 (1130)</t>
  </si>
  <si>
    <t>305.7/24.0 (1131)</t>
  </si>
  <si>
    <t>305.8/26.0 (1133)</t>
  </si>
  <si>
    <t>306.2/26.0 (1134)</t>
  </si>
  <si>
    <t>307.7/23.6 (1142)</t>
  </si>
  <si>
    <t>309.6/24.3 (1150)</t>
  </si>
  <si>
    <t>313.6/26.5 (1172)</t>
  </si>
  <si>
    <t>314.4/26.9 (1187)</t>
  </si>
  <si>
    <t>317.6/25.4 (1206)</t>
  </si>
  <si>
    <t>317.6/21.9 (1208)</t>
  </si>
  <si>
    <t>317.7/27.5 (1210)</t>
  </si>
  <si>
    <t>319.7/21.4 (1221)</t>
  </si>
  <si>
    <t>321.7/22.1 (1232)</t>
  </si>
  <si>
    <t>321.7/24.8 (1233)</t>
  </si>
  <si>
    <t>321.7/21.1 (1234)</t>
  </si>
  <si>
    <t>321.7/22.6 (1235)</t>
  </si>
  <si>
    <t>321.8/18.5 (1236)</t>
  </si>
  <si>
    <t>325.7/19.9 (1249)</t>
  </si>
  <si>
    <t>329.4/18.9 (1261)</t>
  </si>
  <si>
    <t>329.8/17.9 (1266)</t>
  </si>
  <si>
    <t>330.7/17.3 (1272)</t>
  </si>
  <si>
    <t>331.7/22.7 (1277)</t>
  </si>
  <si>
    <t>333.7/25.1 (1296)</t>
  </si>
  <si>
    <t>333.7/25.8 (1297)</t>
  </si>
  <si>
    <t>333.7/26.7 (1299)</t>
  </si>
  <si>
    <t>337.7/22.4 (1316)</t>
  </si>
  <si>
    <t>339.7/18.4 (1327)</t>
  </si>
  <si>
    <t>339.7/19.7 (1328)</t>
  </si>
  <si>
    <t>339.7/19.3 (1329)</t>
  </si>
  <si>
    <t>341.7/26.4 (1338)</t>
  </si>
  <si>
    <t>349.7/23.0 (1353)</t>
  </si>
  <si>
    <t>349.7/24.1 (1354)</t>
  </si>
  <si>
    <t>351.7/20.0 (1369)</t>
  </si>
  <si>
    <t>351.8/21.8 (1370)</t>
  </si>
  <si>
    <t>353.8/20.4 (1381)</t>
  </si>
  <si>
    <t>354.2/20.6 (1383)</t>
  </si>
  <si>
    <t>355.7/23.4 (1388)</t>
  </si>
  <si>
    <t>363.7/25.5 (1398)</t>
  </si>
  <si>
    <t>365.7/21.0 (1410)</t>
  </si>
  <si>
    <t>367.7/18.7 (1417)</t>
  </si>
  <si>
    <t>381.7/20.3 (1441)</t>
  </si>
  <si>
    <t>383.7/22.4 (1445)</t>
  </si>
  <si>
    <t>385.7/26.8 (1448)</t>
  </si>
  <si>
    <t>385.8/23.3 (1450)</t>
  </si>
  <si>
    <t>425.7/16.8 (1475)</t>
  </si>
  <si>
    <t>425.8/17.0 (1476)</t>
  </si>
  <si>
    <t>453.6/23.6 (1482)</t>
  </si>
  <si>
    <t>475.8/18.4 (1498)</t>
  </si>
  <si>
    <t>485.6/23.6 (1506)</t>
  </si>
  <si>
    <t>485.6/23.8 (1507)</t>
  </si>
  <si>
    <t>493.8/20.6 (1516)</t>
  </si>
  <si>
    <t>RP-POS</t>
  </si>
  <si>
    <t>103.4/25.8 (9)</t>
  </si>
  <si>
    <t>105.2/25.5 (27)</t>
  </si>
  <si>
    <t>105.4/25.8 (34)</t>
  </si>
  <si>
    <t>105.4/26.2 (35)</t>
  </si>
  <si>
    <t>107.4/25.5 (53)</t>
  </si>
  <si>
    <t>107.4/25.8 (54)</t>
  </si>
  <si>
    <t>107.4/26.2 (55)</t>
  </si>
  <si>
    <t>109.2/22.6 (64)</t>
  </si>
  <si>
    <t>109.3/23.1 (70)</t>
  </si>
  <si>
    <t>109.3/26.2 (71)</t>
  </si>
  <si>
    <t>109.4/25.5 (72)</t>
  </si>
  <si>
    <t>109.4/25.8 (73)</t>
  </si>
  <si>
    <t>109.4/26.7 (74)</t>
  </si>
  <si>
    <t>111.4/25.5 (86)</t>
  </si>
  <si>
    <t>111.4/25.8 (87)</t>
  </si>
  <si>
    <t>111.4/26.2 (88)</t>
  </si>
  <si>
    <t>111.4/26.7 (89)</t>
  </si>
  <si>
    <t>116.3/26.6 (108)</t>
  </si>
  <si>
    <t>117.3/26.0 (120)</t>
  </si>
  <si>
    <t>117.4/25.5 (121)</t>
  </si>
  <si>
    <t>119.2/21.6 (129)</t>
  </si>
  <si>
    <t>119.4/25.5 (152)</t>
  </si>
  <si>
    <t>119.4/25.8 (153)</t>
  </si>
  <si>
    <t>121.2/20.6 (164)</t>
  </si>
  <si>
    <t>121.2/21.2 (165)</t>
  </si>
  <si>
    <t>121.3/25.5 (177)</t>
  </si>
  <si>
    <t>121.3/25.9 (178)</t>
  </si>
  <si>
    <t>123.2/26.2 (185)</t>
  </si>
  <si>
    <t>125.3/25.5 (205)</t>
  </si>
  <si>
    <t>125.5/25.5 (209)</t>
  </si>
  <si>
    <t>125.5/25.8 (210)</t>
  </si>
  <si>
    <t>128.3/25.6 (222)</t>
  </si>
  <si>
    <t>129.1/10.0 (224)</t>
  </si>
  <si>
    <t>131.3/21.0 (242)</t>
  </si>
  <si>
    <t>131.3/24.9 (244)</t>
  </si>
  <si>
    <t>131.4/26.5 (250)</t>
  </si>
  <si>
    <t>131.5/25.8 (251)</t>
  </si>
  <si>
    <t>133.2/16.3 (261)</t>
  </si>
  <si>
    <t>133.2/19.0 (262)</t>
  </si>
  <si>
    <t>133.3/11.9 (278)</t>
  </si>
  <si>
    <t>133.3/25.8 (281)</t>
  </si>
  <si>
    <t>133.3/26.5 (282)</t>
  </si>
  <si>
    <t>135.4/25.8 (313)</t>
  </si>
  <si>
    <t>135.5/26.5 (316)</t>
  </si>
  <si>
    <t>136.3/25.5 (321)</t>
  </si>
  <si>
    <t>136.3/26.5 (323)</t>
  </si>
  <si>
    <t>137.2/24.5 (325)</t>
  </si>
  <si>
    <t>137.3/21.7 (334)</t>
  </si>
  <si>
    <t>137.3/26.8 (336)</t>
  </si>
  <si>
    <t>137.4/25.2 (342)</t>
  </si>
  <si>
    <t>138.0/25.5 (348)</t>
  </si>
  <si>
    <t>138.6/25.5 (357)</t>
  </si>
  <si>
    <t>139.3/25.5 (362)</t>
  </si>
  <si>
    <t>140.4/25.5 (367)</t>
  </si>
  <si>
    <t>141.2/25.6 (371)</t>
  </si>
  <si>
    <t>142.3/26.1 (379)</t>
  </si>
  <si>
    <t>142.7/25.5 (381)</t>
  </si>
  <si>
    <t>143.3/25.6 (387)</t>
  </si>
  <si>
    <t>143.3/27.3 (389)</t>
  </si>
  <si>
    <t>145.2/25.9 (402)</t>
  </si>
  <si>
    <t>145.3/24.9 (416)</t>
  </si>
  <si>
    <t>147.2/20.7 (449)</t>
  </si>
  <si>
    <t>147.4/21.5 (464)</t>
  </si>
  <si>
    <t>147.4/24.4 (468)</t>
  </si>
  <si>
    <t>147.4/25.6 (469)</t>
  </si>
  <si>
    <t>147.4/26.3 (470)</t>
  </si>
  <si>
    <t>147.4/27.2 (471)</t>
  </si>
  <si>
    <t>149.3/15.7 (490)</t>
  </si>
  <si>
    <t>149.3/16.5 (491)</t>
  </si>
  <si>
    <t>149.3/21.5 (493)</t>
  </si>
  <si>
    <t>149.3/25.4 (495)</t>
  </si>
  <si>
    <t>149.3/27.2 (496)</t>
  </si>
  <si>
    <t>149.4/24.4 (508)</t>
  </si>
  <si>
    <t>149.4/26.3 (510)</t>
  </si>
  <si>
    <t>149.5/25.5 (512)</t>
  </si>
  <si>
    <t>150.2/25.5 (517)</t>
  </si>
  <si>
    <t>151.3/11.8 (528)</t>
  </si>
  <si>
    <t>151.3/16.9 (530)</t>
  </si>
  <si>
    <t>151.6/25.5 (540)</t>
  </si>
  <si>
    <t>153.2/13.9 (551)</t>
  </si>
  <si>
    <t>153.4/11.1 (560)</t>
  </si>
  <si>
    <t>155.2/24.0 (565)</t>
  </si>
  <si>
    <t>156.2/23.8 (572)</t>
  </si>
  <si>
    <t>157.2/10.0 (576)</t>
  </si>
  <si>
    <t>157.2/24.3 (578)</t>
  </si>
  <si>
    <t>159.2/17.9 (607)</t>
  </si>
  <si>
    <t>159.2/19.6 (608)</t>
  </si>
  <si>
    <t>159.2/22.9 (609)</t>
  </si>
  <si>
    <t>159.2/23.3 (610)</t>
  </si>
  <si>
    <t>159.2/24.9 (613)</t>
  </si>
  <si>
    <t>159.2/25.5 (614)</t>
  </si>
  <si>
    <t>159.2/25.8 (615)</t>
  </si>
  <si>
    <t>159.4/15.7 (624)</t>
  </si>
  <si>
    <t>159.4/21.2 (625)</t>
  </si>
  <si>
    <t>159.4/22.2 (626)</t>
  </si>
  <si>
    <t>159.4/26.2 (627)</t>
  </si>
  <si>
    <t>159.5/25.5 (636)</t>
  </si>
  <si>
    <t>159.6/23.7 (637)</t>
  </si>
  <si>
    <t>159.8/26.2 (641)</t>
  </si>
  <si>
    <t>160.9/23.4 (664)</t>
  </si>
  <si>
    <t>161.2/22.9 (666)</t>
  </si>
  <si>
    <t>161.3/19.3 (670)</t>
  </si>
  <si>
    <t>161.3/16.5 (672)</t>
  </si>
  <si>
    <t>161.3/24.1 (675)</t>
  </si>
  <si>
    <t>161.4/14.4 (685)</t>
  </si>
  <si>
    <t>161.4/21.2 (688)</t>
  </si>
  <si>
    <t>161.4/25.5 (691)</t>
  </si>
  <si>
    <t>161.4/26.7 (693)</t>
  </si>
  <si>
    <t>161.6/25.1 (700)</t>
  </si>
  <si>
    <t>161.6/26.8 (701)</t>
  </si>
  <si>
    <t>162.2/20.8 (705)</t>
  </si>
  <si>
    <t>163.2/17.5 (720)</t>
  </si>
  <si>
    <t>163.2/18.6 (721)</t>
  </si>
  <si>
    <t>163.3/20.1 (730)</t>
  </si>
  <si>
    <t>163.3/26.2 (731)</t>
  </si>
  <si>
    <t>163.3/26.8 (732)</t>
  </si>
  <si>
    <t>165.8/25.6 (776)</t>
  </si>
  <si>
    <t>167.3/25.1 (788)</t>
  </si>
  <si>
    <t>167.4/25.6 (793)</t>
  </si>
  <si>
    <t>168.1/24.8 (796)</t>
  </si>
  <si>
    <t>168.5/25.5 (805)</t>
  </si>
  <si>
    <t>169.4/18.2 (818)</t>
  </si>
  <si>
    <t>169.9/25.5 (821)</t>
  </si>
  <si>
    <t>173.3/20.0 (847)</t>
  </si>
  <si>
    <t>173.4/21.0 (860)</t>
  </si>
  <si>
    <t>173.4/25.4 (863)</t>
  </si>
  <si>
    <t>173.4/26.0 (864)</t>
  </si>
  <si>
    <t>173.5/25.7 (871)</t>
  </si>
  <si>
    <t>173.6/26.8 (873)</t>
  </si>
  <si>
    <t>173.8/25.5 (875)</t>
  </si>
  <si>
    <t>175.1/14.5 (887)</t>
  </si>
  <si>
    <t>175.1/17.0 (888)</t>
  </si>
  <si>
    <t>175.1/23.0 (890)</t>
  </si>
  <si>
    <t>175.2/14.9 (893)</t>
  </si>
  <si>
    <t>175.2/20.4 (895)</t>
  </si>
  <si>
    <t>175.3/10.0 (905)</t>
  </si>
  <si>
    <t>175.3/11.8 (906)</t>
  </si>
  <si>
    <t>175.3/12.5 (907)</t>
  </si>
  <si>
    <t>175.3/17.8 (908)</t>
  </si>
  <si>
    <t>175.3/20.0 (909)</t>
  </si>
  <si>
    <t>175.4/17.0 (922)</t>
  </si>
  <si>
    <t>175.4/25.7 (925)</t>
  </si>
  <si>
    <t>175.7/23.4 (931)</t>
  </si>
  <si>
    <t>175.7/25.7 (932)</t>
  </si>
  <si>
    <t>176.4/26.4 (949)</t>
  </si>
  <si>
    <t>176.5/26.0 (951)</t>
  </si>
  <si>
    <t>177.2/16.7 (955)</t>
  </si>
  <si>
    <t>177.2/20.5 (957)</t>
  </si>
  <si>
    <t>177.2/20.8 (958)</t>
  </si>
  <si>
    <t>177.2/21.6 (959)</t>
  </si>
  <si>
    <t>177.2/22.0 (960)</t>
  </si>
  <si>
    <t>177.2/23.3 (961)</t>
  </si>
  <si>
    <t>177.4/21.0 (966)</t>
  </si>
  <si>
    <t>177.4/12.4 (967)</t>
  </si>
  <si>
    <t>177.4/15.7 (969)</t>
  </si>
  <si>
    <t>177.4/22.4 (971)</t>
  </si>
  <si>
    <t>177.4/24.2 (972)</t>
  </si>
  <si>
    <t>177.4/25.5 (973)</t>
  </si>
  <si>
    <t>177.4/25.7 (974)</t>
  </si>
  <si>
    <t>177.6/23.3 (983)</t>
  </si>
  <si>
    <t>177.6/25.4 (985)</t>
  </si>
  <si>
    <t>177.8/26.4 (991)</t>
  </si>
  <si>
    <t>179.2/25.7 (1020)</t>
  </si>
  <si>
    <t>179.3/22.6 (1024)</t>
  </si>
  <si>
    <t>179.4/13.9 (1033)</t>
  </si>
  <si>
    <t>179.4/20.8 (1034)</t>
  </si>
  <si>
    <t>181.3/20.2 (1051)</t>
  </si>
  <si>
    <t>183.4/19.5 (1068)</t>
  </si>
  <si>
    <t>184.4/24.5 (1075)</t>
  </si>
  <si>
    <t>187.3/24.0 (1093)</t>
  </si>
  <si>
    <t>187.4/20.8 (1101)</t>
  </si>
  <si>
    <t>187.4/21.6 (1102)</t>
  </si>
  <si>
    <t>187.4/25.0 (1105)</t>
  </si>
  <si>
    <t>189.2/23.8 (1120)</t>
  </si>
  <si>
    <t>189.4/21.6 (1127)</t>
  </si>
  <si>
    <t>189.4/22.0 (1128)</t>
  </si>
  <si>
    <t>189.4/22.8 (1129)</t>
  </si>
  <si>
    <t>189.4/25.8 (1130)</t>
  </si>
  <si>
    <t>189.5/24.3 (1139)</t>
  </si>
  <si>
    <t>189.6/25.8 (1144)</t>
  </si>
  <si>
    <t>190.2/26.3 (1151)</t>
  </si>
  <si>
    <t>191.2/16.7 (1163)</t>
  </si>
  <si>
    <t>191.3/21.5 (1168)</t>
  </si>
  <si>
    <t>191.3/26.0 (1169)</t>
  </si>
  <si>
    <t>191.4/13.5 (1176)</t>
  </si>
  <si>
    <t>191.4/21.0 (1178)</t>
  </si>
  <si>
    <t>191.4/24.2 (1180)</t>
  </si>
  <si>
    <t>191.5/26.0 (1189)</t>
  </si>
  <si>
    <t>193.1/16.1 (1204)</t>
  </si>
  <si>
    <t>193.3/11.8 (1212)</t>
  </si>
  <si>
    <t>193.3/12.4 (1213)</t>
  </si>
  <si>
    <t>193.3/13.5 (1215)</t>
  </si>
  <si>
    <t>193.4/17.4 (1224)</t>
  </si>
  <si>
    <t>194.4/22.4 (1235)</t>
  </si>
  <si>
    <t>195.2/15.7 (1238)</t>
  </si>
  <si>
    <t>195.4/9.5 (1248)</t>
  </si>
  <si>
    <t>195.4/16.8 (1251)</t>
  </si>
  <si>
    <t>195.6/16.8 (1261)</t>
  </si>
  <si>
    <t>197.4/23.4 (1273)</t>
  </si>
  <si>
    <t>197.6/23.4 (1277)</t>
  </si>
  <si>
    <t>198.2/24.0 (1278)</t>
  </si>
  <si>
    <t>199.3/24.1 (1283)</t>
  </si>
  <si>
    <t>199.4/21.8 (1288)</t>
  </si>
  <si>
    <t>199.6/24.0 (1295)</t>
  </si>
  <si>
    <t>200.2/24.1 (1298)</t>
  </si>
  <si>
    <t>200.4/24.9 (1301)</t>
  </si>
  <si>
    <t>201.1/16.1 (1303)</t>
  </si>
  <si>
    <t>201.2/16.9 (1310)</t>
  </si>
  <si>
    <t>201.2/26.8 (1313)</t>
  </si>
  <si>
    <t>201.4/15.3 (1320)</t>
  </si>
  <si>
    <t>201.4/16.7 (1321)</t>
  </si>
  <si>
    <t>201.4/17.7 (1322)</t>
  </si>
  <si>
    <t>201.4/20.6 (1324)</t>
  </si>
  <si>
    <t>201.4/23.3 (1326)</t>
  </si>
  <si>
    <t>201.4/23.6 (1327)</t>
  </si>
  <si>
    <t>201.4/24.8 (1329)</t>
  </si>
  <si>
    <t>201.5/22.2 (1339)</t>
  </si>
  <si>
    <t>201.5/25.5 (1340)</t>
  </si>
  <si>
    <t>201.6/22.6 (1342)</t>
  </si>
  <si>
    <t>201.6/26.8 (1343)</t>
  </si>
  <si>
    <t>201.7/26.1 (1348)</t>
  </si>
  <si>
    <t>202.2/19.6 (1356)</t>
  </si>
  <si>
    <t>203.3/11.4 (1382)</t>
  </si>
  <si>
    <t>203.3/13.9 (1383)</t>
  </si>
  <si>
    <t>203.3/16.2 (1384)</t>
  </si>
  <si>
    <t>203.3/17.8 (1386)</t>
  </si>
  <si>
    <t>203.3/19.7 (1387)</t>
  </si>
  <si>
    <t>203.3/21.0 (1389)</t>
  </si>
  <si>
    <t>203.3/23.1 (1390)</t>
  </si>
  <si>
    <t>203.3/24.1 (1391)</t>
  </si>
  <si>
    <t>203.3/25.6 (1392)</t>
  </si>
  <si>
    <t>203.3/26.1 (1393)</t>
  </si>
  <si>
    <t>203.4/20.6 (1404)</t>
  </si>
  <si>
    <t>203.5/12.6 (1412)</t>
  </si>
  <si>
    <t>203.5/13.1 (1413)</t>
  </si>
  <si>
    <t>203.5/16.3 (1414)</t>
  </si>
  <si>
    <t>203.5/18.3 (1417)</t>
  </si>
  <si>
    <t>203.5/26.1 (1422)</t>
  </si>
  <si>
    <t>203.6/15.1 (1426)</t>
  </si>
  <si>
    <t>204.5/14.8 (1452)</t>
  </si>
  <si>
    <t>205.2/17.2 (1460)</t>
  </si>
  <si>
    <t>205.3/17.9 (1468)</t>
  </si>
  <si>
    <t>205.3/21.5 (1470)</t>
  </si>
  <si>
    <t>205.3/21.8 (1471)</t>
  </si>
  <si>
    <t>205.4/19.4 (1481)</t>
  </si>
  <si>
    <t>205.4/19.8 (1482)</t>
  </si>
  <si>
    <t>205.4/22.1 (1483)</t>
  </si>
  <si>
    <t>205.6/21.0 (1493)</t>
  </si>
  <si>
    <t>205.6/21.5 (1494)</t>
  </si>
  <si>
    <t>205.6/26.3 (1496)</t>
  </si>
  <si>
    <t>205.7/22.9 (1498)</t>
  </si>
  <si>
    <t>206.2/19.4 (1508)</t>
  </si>
  <si>
    <t>206.2/19.8 (1509)</t>
  </si>
  <si>
    <t>206.3/17.2 (1511)</t>
  </si>
  <si>
    <t>206.3/20.8 (1512)</t>
  </si>
  <si>
    <t>206.3/24.9 (1514)</t>
  </si>
  <si>
    <t>207.0/26.8 (1530)</t>
  </si>
  <si>
    <t>207.2/26.8 (1536)</t>
  </si>
  <si>
    <t>207.4/25.6 (1544)</t>
  </si>
  <si>
    <t>207.5/15.4 (1548)</t>
  </si>
  <si>
    <t>207.5/22.8 (1553)</t>
  </si>
  <si>
    <t>208.2/22.8 (1565)</t>
  </si>
  <si>
    <t>208.3/26.3 (1568)</t>
  </si>
  <si>
    <t>209.4/16.8 (1584)</t>
  </si>
  <si>
    <t>209.4/21.0 (1585)</t>
  </si>
  <si>
    <t>211.2/21.0 (1596)</t>
  </si>
  <si>
    <t>211.4/11.8 (1604)</t>
  </si>
  <si>
    <t>211.4/12.4 (1605)</t>
  </si>
  <si>
    <t>211.4/13.5 (1606)</t>
  </si>
  <si>
    <t>211.4/21.0 (1607)</t>
  </si>
  <si>
    <t>213.2/23.3 (1616)</t>
  </si>
  <si>
    <t>213.5/27.2 (1621)</t>
  </si>
  <si>
    <t>214.6/21.6 (1626)</t>
  </si>
  <si>
    <t>215.4/20.4 (1646)</t>
  </si>
  <si>
    <t>215.4/20.8 (1647)</t>
  </si>
  <si>
    <t>215.5/25.7 (1654)</t>
  </si>
  <si>
    <t>217.1/23.4 (1668)</t>
  </si>
  <si>
    <t>217.2/19.9 (1669)</t>
  </si>
  <si>
    <t>217.3/18.5 (1681)</t>
  </si>
  <si>
    <t>217.3/23.3 (1682)</t>
  </si>
  <si>
    <t>217.3/24.8 (1683)</t>
  </si>
  <si>
    <t>217.3/20.4 (1686)</t>
  </si>
  <si>
    <t>217.4/14.1 (1689)</t>
  </si>
  <si>
    <t>217.4/20.0 (1692)</t>
  </si>
  <si>
    <t>217.4/28.4 (1697)</t>
  </si>
  <si>
    <t>217.6/25.3 (1705)</t>
  </si>
  <si>
    <t>218.3/16.5 (1725)</t>
  </si>
  <si>
    <t>219.0/26.8 (1741)</t>
  </si>
  <si>
    <t>219.1/21.2 (1743)</t>
  </si>
  <si>
    <t>219.1/21.8 (1744)</t>
  </si>
  <si>
    <t>219.1/25.5 (1745)</t>
  </si>
  <si>
    <t>219.2/16.2 (1749)</t>
  </si>
  <si>
    <t>219.2/19.1 (1750)</t>
  </si>
  <si>
    <t>219.2/20.3 (1752)</t>
  </si>
  <si>
    <t>219.2/20.6 (1753)</t>
  </si>
  <si>
    <t>219.4/14.1 (1758)</t>
  </si>
  <si>
    <t>219.4/15.3 (1759)</t>
  </si>
  <si>
    <t>219.4/17.0 (1761)</t>
  </si>
  <si>
    <t>219.4/17.6 (1762)</t>
  </si>
  <si>
    <t>219.4/20.0 (1763)</t>
  </si>
  <si>
    <t>219.4/21.2 (1764)</t>
  </si>
  <si>
    <t>219.4/21.5 (1765)</t>
  </si>
  <si>
    <t>219.4/23.4 (1766)</t>
  </si>
  <si>
    <t>219.4/25.5 (1767)</t>
  </si>
  <si>
    <t>219.5/22.2 (1780)</t>
  </si>
  <si>
    <t>219.6/20.6 (1790)</t>
  </si>
  <si>
    <t>219.6/21.5 (1792)</t>
  </si>
  <si>
    <t>220.3/26.8 (1828)</t>
  </si>
  <si>
    <t>220.4/17.8 (1833)</t>
  </si>
  <si>
    <t>220.4/24.4 (1835)</t>
  </si>
  <si>
    <t>221.0/15.7 (1842)</t>
  </si>
  <si>
    <t>221.2/12.5 (1843)</t>
  </si>
  <si>
    <t>221.2/14.4 (1844)</t>
  </si>
  <si>
    <t>221.2/20.5 (1846)</t>
  </si>
  <si>
    <t>221.3/16.2 (1852)</t>
  </si>
  <si>
    <t>221.3/21.7 (1853)</t>
  </si>
  <si>
    <t>221.3/22.0 (1854)</t>
  </si>
  <si>
    <t>221.4/10.0 (1857)</t>
  </si>
  <si>
    <t>221.4/17.5 (1860)</t>
  </si>
  <si>
    <t>221.4/24.4 (1865)</t>
  </si>
  <si>
    <t>221.5/12.7 (1871)</t>
  </si>
  <si>
    <t>221.5/13.1 (1872)</t>
  </si>
  <si>
    <t>221.6/19.5 (1885)</t>
  </si>
  <si>
    <t>222.2/15.4 (1907)</t>
  </si>
  <si>
    <t>222.2/17.8 (1908)</t>
  </si>
  <si>
    <t>222.4/22.2 (1915)</t>
  </si>
  <si>
    <t>222.4/25.8 (1917)</t>
  </si>
  <si>
    <t>222.7/25.5 (1924)</t>
  </si>
  <si>
    <t>222.7/25.8 (1925)</t>
  </si>
  <si>
    <t>223.0/20.2 (1927)</t>
  </si>
  <si>
    <t>223.3/13.8 (1935)</t>
  </si>
  <si>
    <t>223.3/22.6 (1937)</t>
  </si>
  <si>
    <t>223.3/26.0 (1938)</t>
  </si>
  <si>
    <t>223.3/26.3 (1939)</t>
  </si>
  <si>
    <t>223.4/19.5 (1947)</t>
  </si>
  <si>
    <t>223.4/19.8 (1948)</t>
  </si>
  <si>
    <t>223.4/24.3 (1950)</t>
  </si>
  <si>
    <t>223.6/23.1 (1954)</t>
  </si>
  <si>
    <t>223.8/26.2 (1958)</t>
  </si>
  <si>
    <t>224.0/25.8 (1963)</t>
  </si>
  <si>
    <t>224.3/19.5 (1967)</t>
  </si>
  <si>
    <t>224.3/20.0 (1968)</t>
  </si>
  <si>
    <t>225.4/20.8 (1986)</t>
  </si>
  <si>
    <t>225.5/25.2 (1992)</t>
  </si>
  <si>
    <t>226.7/25.6 (2006)</t>
  </si>
  <si>
    <t>226.9/25.6 (2007)</t>
  </si>
  <si>
    <t>229.2/22.7 (2015)</t>
  </si>
  <si>
    <t>229.4/22.7 (2022)</t>
  </si>
  <si>
    <t>229.6/25.9 (2025)</t>
  </si>
  <si>
    <t>231.1/26.5 (2036)</t>
  </si>
  <si>
    <t>231.4/22.8 (2040)</t>
  </si>
  <si>
    <t>231.4/24.5 (2043)</t>
  </si>
  <si>
    <t>231.5/25.3 (2054)</t>
  </si>
  <si>
    <t>231.5/26.4 (2056)</t>
  </si>
  <si>
    <t>231.6/25.0 (2059)</t>
  </si>
  <si>
    <t>232.1/24.1 (2063)</t>
  </si>
  <si>
    <t>232.6/24.1 (2076)</t>
  </si>
  <si>
    <t>233.3/17.7 (2086)</t>
  </si>
  <si>
    <t>233.3/21.6 (2087)</t>
  </si>
  <si>
    <t>233.3/22.9 (2088)</t>
  </si>
  <si>
    <t>233.3/24.1 (2089)</t>
  </si>
  <si>
    <t>233.4/17.5 (2098)</t>
  </si>
  <si>
    <t>233.4/20.4 (2099)</t>
  </si>
  <si>
    <t>233.4/21.3 (2100)</t>
  </si>
  <si>
    <t>233.4/22.4 (2101)</t>
  </si>
  <si>
    <t>233.4/26.7 (2103)</t>
  </si>
  <si>
    <t>233.5/15.0 (2110)</t>
  </si>
  <si>
    <t>233.5/17.8 (2112)</t>
  </si>
  <si>
    <t>233.5/21.5 (2114)</t>
  </si>
  <si>
    <t>233.5/21.8 (2115)</t>
  </si>
  <si>
    <t>233.5/23.2 (2116)</t>
  </si>
  <si>
    <t>233.5/24.1 (2118)</t>
  </si>
  <si>
    <t>233.5/27.2 (2119)</t>
  </si>
  <si>
    <t>234.2/13.5 (2130)</t>
  </si>
  <si>
    <t>235.1/16.0 (2155)</t>
  </si>
  <si>
    <t>235.2/20.2 (2163)</t>
  </si>
  <si>
    <t>235.2/25.3 (2164)</t>
  </si>
  <si>
    <t>235.3/21.1 (2168)</t>
  </si>
  <si>
    <t>235.3/25.5 (2170)</t>
  </si>
  <si>
    <t>235.4/14.0 (2176)</t>
  </si>
  <si>
    <t>235.4/17.5 (2179)</t>
  </si>
  <si>
    <t>235.4/21.6 (2180)</t>
  </si>
  <si>
    <t>235.4/22.4 (2182)</t>
  </si>
  <si>
    <t>235.4/22.8 (2183)</t>
  </si>
  <si>
    <t>235.4/23.2 (2184)</t>
  </si>
  <si>
    <t>235.6/18.2 (2195)</t>
  </si>
  <si>
    <t>235.6/20.4 (2196)</t>
  </si>
  <si>
    <t>235.6/21.0 (2197)</t>
  </si>
  <si>
    <t>236.4/22.3 (2228)</t>
  </si>
  <si>
    <t>237.1/13.3 (2243)</t>
  </si>
  <si>
    <t>237.3/16.2 (2253)</t>
  </si>
  <si>
    <t>237.4/16.9 (2256)</t>
  </si>
  <si>
    <t>237.4/19.1 (2257)</t>
  </si>
  <si>
    <t>237.4/24.0 (2260)</t>
  </si>
  <si>
    <t>237.5/20.4 (2272)</t>
  </si>
  <si>
    <t>237.5/20.6 (2273)</t>
  </si>
  <si>
    <t>237.5/22.3 (2275)</t>
  </si>
  <si>
    <t>237.5/26.6 (2278)</t>
  </si>
  <si>
    <t>237.6/16.2 (2280)</t>
  </si>
  <si>
    <t>238.2/23.3 (2293)</t>
  </si>
  <si>
    <t>238.4/24.0 (2301)</t>
  </si>
  <si>
    <t>239.3/17.5 (2313)</t>
  </si>
  <si>
    <t>239.5/15.5 (2323)</t>
  </si>
  <si>
    <t>241.6/25.8 (2341)</t>
  </si>
  <si>
    <t>242.4/20.9 (2343)</t>
  </si>
  <si>
    <t>242.5/17.8 (2345)</t>
  </si>
  <si>
    <t>245.3/19.6 (2372)</t>
  </si>
  <si>
    <t>245.3/20.1 (2373)</t>
  </si>
  <si>
    <t>245.4/22.5 (2375)</t>
  </si>
  <si>
    <t>245.4/24.3 (2376)</t>
  </si>
  <si>
    <t>245.5/19.6 (2380)</t>
  </si>
  <si>
    <t>247.4/20.9 (2392)</t>
  </si>
  <si>
    <t>247.4/23.2 (2394)</t>
  </si>
  <si>
    <t>247.4/25.4 (2395)</t>
  </si>
  <si>
    <t>247.4/25.7 (2396)</t>
  </si>
  <si>
    <t>249.4/19.8 (2419)</t>
  </si>
  <si>
    <t>249.5/12.7 (2431)</t>
  </si>
  <si>
    <t>249.5/18.1 (2434)</t>
  </si>
  <si>
    <t>249.5/22.9 (2435)</t>
  </si>
  <si>
    <t>249.5/25.1 (2436)</t>
  </si>
  <si>
    <t>249.5/27.0 (2439)</t>
  </si>
  <si>
    <t>249.6/25.4 (2443)</t>
  </si>
  <si>
    <t>251.0/22.7 (2463)</t>
  </si>
  <si>
    <t>251.2/12.6 (2464)</t>
  </si>
  <si>
    <t>251.2/16.3 (2465)</t>
  </si>
  <si>
    <t>251.3/20.8 (2467)</t>
  </si>
  <si>
    <t>251.4/13.5 (2469)</t>
  </si>
  <si>
    <t>251.4/17.6 (2471)</t>
  </si>
  <si>
    <t>251.4/22.7 (2472)</t>
  </si>
  <si>
    <t>251.5/15.2 (2488)</t>
  </si>
  <si>
    <t>251.5/25.0 (2491)</t>
  </si>
  <si>
    <t>253.1/17.2 (2508)</t>
  </si>
  <si>
    <t>253.2/26.6 (2511)</t>
  </si>
  <si>
    <t>253.4/14.1 (2518)</t>
  </si>
  <si>
    <t>253.4/19.5 (2521)</t>
  </si>
  <si>
    <t>253.4/22.9 (2523)</t>
  </si>
  <si>
    <t>254.2/14.1 (2530)</t>
  </si>
  <si>
    <t>255.2/21.2 (2542)</t>
  </si>
  <si>
    <t>256.0/21.2 (2557)</t>
  </si>
  <si>
    <t>257.4/21.8 (2568)</t>
  </si>
  <si>
    <t>257.4/22.3 (2569)</t>
  </si>
  <si>
    <t>259.3/22.7 (2581)</t>
  </si>
  <si>
    <t>259.4/23.3 (2583)</t>
  </si>
  <si>
    <t>259.6/22.2 (2586)</t>
  </si>
  <si>
    <t>259.6/22.6 (2587)</t>
  </si>
  <si>
    <t>260.5/15.3 (2598)</t>
  </si>
  <si>
    <t>263.5/23.3 (2619)</t>
  </si>
  <si>
    <t>264.5/23.3 (2625)</t>
  </si>
  <si>
    <t>265.4/16.3 (2635)</t>
  </si>
  <si>
    <t>265.4/21.5 (2638)</t>
  </si>
  <si>
    <t>265.4/25.8 (2641)</t>
  </si>
  <si>
    <t>267.1/18.1 (2652)</t>
  </si>
  <si>
    <t>267.4/22.9 (2655)</t>
  </si>
  <si>
    <t>267.5/12.4 (2660)</t>
  </si>
  <si>
    <t>267.5/13.9 (2662)</t>
  </si>
  <si>
    <t>267.5/21.3 (2664)</t>
  </si>
  <si>
    <t>269.4/12.4 (2674)</t>
  </si>
  <si>
    <t>269.4/20.9 (2676)</t>
  </si>
  <si>
    <t>269.4/25.0 (2677)</t>
  </si>
  <si>
    <t>270.5/22.8 (2692)</t>
  </si>
  <si>
    <t>271.3/18.0 (2699)</t>
  </si>
  <si>
    <t>271.4/19.1 (2707)</t>
  </si>
  <si>
    <t>272.0/25.0 (2714)</t>
  </si>
  <si>
    <t>272.5/17.7 (2721)</t>
  </si>
  <si>
    <t>273.4/19.1 (2726)</t>
  </si>
  <si>
    <t>273.5/22.0 (2728)</t>
  </si>
  <si>
    <t>273.5/21.5 (2732)</t>
  </si>
  <si>
    <t>274.4/14.8 (2740)</t>
  </si>
  <si>
    <t>275.4/22.9 (2750)</t>
  </si>
  <si>
    <t>276.4/21.8 (2758)</t>
  </si>
  <si>
    <t>276.5/22.9 (2760)</t>
  </si>
  <si>
    <t>277.4/15.4 (2772)</t>
  </si>
  <si>
    <t>277.4/16.9 (2773)</t>
  </si>
  <si>
    <t>277.4/17.7 (2774)</t>
  </si>
  <si>
    <t>277.6/25.2 (2780)</t>
  </si>
  <si>
    <t>277.6/25.5 (2781)</t>
  </si>
  <si>
    <t>277.7/26.6 (2782)</t>
  </si>
  <si>
    <t>279.4/26.8 (2801)</t>
  </si>
  <si>
    <t>281.2/26.7 (2818)</t>
  </si>
  <si>
    <t>281.3/24.2 (2820)</t>
  </si>
  <si>
    <t>281.4/14.0 (2823)</t>
  </si>
  <si>
    <t>281.4/22.1 (2824)</t>
  </si>
  <si>
    <t>281.4/26.7 (2825)</t>
  </si>
  <si>
    <t>282.5/26.7 (2841)</t>
  </si>
  <si>
    <t>283.0/26.7 (2843)</t>
  </si>
  <si>
    <t>283.2/16.4 (2845)</t>
  </si>
  <si>
    <t>283.4/16.4 (2849)</t>
  </si>
  <si>
    <t>284.0/26.7 (2856)</t>
  </si>
  <si>
    <t>285.1/22.1 (2864)</t>
  </si>
  <si>
    <t>285.1/25.2 (2865)</t>
  </si>
  <si>
    <t>285.3/21.3 (2868)</t>
  </si>
  <si>
    <t>285.4/22.1 (2870)</t>
  </si>
  <si>
    <t>285.7/27.1 (2874)</t>
  </si>
  <si>
    <t>286.3/18.8 (2878)</t>
  </si>
  <si>
    <t>286.6/18.8 (2881)</t>
  </si>
  <si>
    <t>287.4/21.1 (2891)</t>
  </si>
  <si>
    <t>287.4/25.9 (2892)</t>
  </si>
  <si>
    <t>287.5/18.5 (2894)</t>
  </si>
  <si>
    <t>287.5/22.8 (2896)</t>
  </si>
  <si>
    <t>287.6/27.0 (2899)</t>
  </si>
  <si>
    <t>289.4/26.5 (2918)</t>
  </si>
  <si>
    <t>290.2/14.8 (2923)</t>
  </si>
  <si>
    <t>291.4/13.9 (2932)</t>
  </si>
  <si>
    <t>291.5/25.1 (2935)</t>
  </si>
  <si>
    <t>295.6/24.5 (2960)</t>
  </si>
  <si>
    <t>299.4/25.1 (2976)</t>
  </si>
  <si>
    <t>301.1/18.7 (2985)</t>
  </si>
  <si>
    <t>301.1/27.2 (2986)</t>
  </si>
  <si>
    <t>301.2/22.7 (2987)</t>
  </si>
  <si>
    <t>301.3/24.4 (2990)</t>
  </si>
  <si>
    <t>301.4/22.7 (2995)</t>
  </si>
  <si>
    <t>301.4/27.2 (2996)</t>
  </si>
  <si>
    <t>301.6/16.4 (2998)</t>
  </si>
  <si>
    <t>301.6/24.4 (2999)</t>
  </si>
  <si>
    <t>301.6/25.1 (3000)</t>
  </si>
  <si>
    <t>303.1/16.7 (3011)</t>
  </si>
  <si>
    <t>305.5/18.5 (3039)</t>
  </si>
  <si>
    <t>309.5/16.3 (3059)</t>
  </si>
  <si>
    <t>309.5/24.3 (3061)</t>
  </si>
  <si>
    <t>309.6/16.8 (3065)</t>
  </si>
  <si>
    <t>311.4/24.3 (3078)</t>
  </si>
  <si>
    <t>311.5/26.6 (3079)</t>
  </si>
  <si>
    <t>311.6/26.4 (3082)</t>
  </si>
  <si>
    <t>312.1/24.3 (3086)</t>
  </si>
  <si>
    <t>313.1/18.9 (3090)</t>
  </si>
  <si>
    <t>315.2/25.2 (3103)</t>
  </si>
  <si>
    <t>315.5/22.8 (3106)</t>
  </si>
  <si>
    <t>315.5/25.2 (3107)</t>
  </si>
  <si>
    <t>316.4/25.2 (3112)</t>
  </si>
  <si>
    <t>317.0/22.8 (3117)</t>
  </si>
  <si>
    <t>317.3/26.6 (3120)</t>
  </si>
  <si>
    <t>317.6/26.7 (3123)</t>
  </si>
  <si>
    <t>318.0/16.4 (3125)</t>
  </si>
  <si>
    <t>319.4/21.9 (3139)</t>
  </si>
  <si>
    <t>319.4/26.2 (3140)</t>
  </si>
  <si>
    <t>319.6/25.4 (3142)</t>
  </si>
  <si>
    <t>319.7/21.9 (3144)</t>
  </si>
  <si>
    <t>319.7/27.4 (3145)</t>
  </si>
  <si>
    <t>319.8/26.2 (3146)</t>
  </si>
  <si>
    <t>321.6/26.6 (3155)</t>
  </si>
  <si>
    <t>321.8/26.8 (3158)</t>
  </si>
  <si>
    <t>323.3/14.4 (3161)</t>
  </si>
  <si>
    <t>323.5/18.4 (3166)</t>
  </si>
  <si>
    <t>325.3/22.3 (3171)</t>
  </si>
  <si>
    <t>326.3/16.5 (3173)</t>
  </si>
  <si>
    <t>326.5/25.8 (3175)</t>
  </si>
  <si>
    <t>326.8/16.3 (3176)</t>
  </si>
  <si>
    <t>331.6/24.8 (3197)</t>
  </si>
  <si>
    <t>331.6/25.4 (3198)</t>
  </si>
  <si>
    <t>333.6/22.8 (3213)</t>
  </si>
  <si>
    <t>336.4/23.7 (3222)</t>
  </si>
  <si>
    <t>337.1/23.6 (3225)</t>
  </si>
  <si>
    <t>338.9/26.6 (3238)</t>
  </si>
  <si>
    <t>338.9/26.9 (3239)</t>
  </si>
  <si>
    <t>339.0/27.3 (3240)</t>
  </si>
  <si>
    <t>339.8/16.7 (3251)</t>
  </si>
  <si>
    <t>341.6/25.4 (3270)</t>
  </si>
  <si>
    <t>341.6/27.2 (3271)</t>
  </si>
  <si>
    <t>341.8/26.3 (3274)</t>
  </si>
  <si>
    <t>345.2/26.1 (3285)</t>
  </si>
  <si>
    <t>352.6/26.8 (3303)</t>
  </si>
  <si>
    <t>352.8/26.1 (3307)</t>
  </si>
  <si>
    <t>352.8/26.5 (3308)</t>
  </si>
  <si>
    <t>352.9/26.3 (3311)</t>
  </si>
  <si>
    <t>352.9/26.8 (3312)</t>
  </si>
  <si>
    <t>353.0/26.0 (3314)</t>
  </si>
  <si>
    <t>353.3/16.1 (3316)</t>
  </si>
  <si>
    <t>353.6/23.9 (3324)</t>
  </si>
  <si>
    <t>353.9/16.2 (3328)</t>
  </si>
  <si>
    <t>354.4/23.9 (3335)</t>
  </si>
  <si>
    <t>355.2/21.4 (3341)</t>
  </si>
  <si>
    <t>355.2/22.8 (3342)</t>
  </si>
  <si>
    <t>355.2/24.4 (3343)</t>
  </si>
  <si>
    <t>355.2/26.8 (3344)</t>
  </si>
  <si>
    <t>355.4/24.2 (3350)</t>
  </si>
  <si>
    <t>355.4/24.6 (3351)</t>
  </si>
  <si>
    <t>355.4/26.5 (3352)</t>
  </si>
  <si>
    <t>355.4/26.8 (3353)</t>
  </si>
  <si>
    <t>355.6/22.8 (3357)</t>
  </si>
  <si>
    <t>355.7/25.5 (3362)</t>
  </si>
  <si>
    <t>355.7/26.1 (3363)</t>
  </si>
  <si>
    <t>355.7/26.5 (3364)</t>
  </si>
  <si>
    <t>355.8/26.7 (3367)</t>
  </si>
  <si>
    <t>356.2/24.2 (3371)</t>
  </si>
  <si>
    <t>356.4/26.1 (3378)</t>
  </si>
  <si>
    <t>356.6/26.1 (3384)</t>
  </si>
  <si>
    <t>357.0/26.3 (3389)</t>
  </si>
  <si>
    <t>357.4/26.7 (3395)</t>
  </si>
  <si>
    <t>365.5/20.3 (3407)</t>
  </si>
  <si>
    <t>370.3/23.3 (3418)</t>
  </si>
  <si>
    <t>371.3/25.8 (3422)</t>
  </si>
  <si>
    <t>371.3/26.8 (3423)</t>
  </si>
  <si>
    <t>371.4/24.2 (3425)</t>
  </si>
  <si>
    <t>371.5/16.4 (3432)</t>
  </si>
  <si>
    <t>371.5/26.7 (3433)</t>
  </si>
  <si>
    <t>371.6/24.6 (3435)</t>
  </si>
  <si>
    <t>371.6/26.0 (3437)</t>
  </si>
  <si>
    <t>371.6/27.0 (3439)</t>
  </si>
  <si>
    <t>372.4/25.8 (3451)</t>
  </si>
  <si>
    <t>376.4/21.2 (3474)</t>
  </si>
  <si>
    <t>385.6/20.1 (3484)</t>
  </si>
  <si>
    <t>387.1/26.8 (3487)</t>
  </si>
  <si>
    <t>405.4/26.9 (3515)</t>
  </si>
  <si>
    <t>405.7/25.9 (3518)</t>
  </si>
  <si>
    <t>405.7/26.2 (3519)</t>
  </si>
  <si>
    <t>405.7/26.9 (3521)</t>
  </si>
  <si>
    <t>411.6/26.8 (3533)</t>
  </si>
  <si>
    <t>415.6/16.3 (3536)</t>
  </si>
  <si>
    <t>417.4/16.0 (3545)</t>
  </si>
  <si>
    <t>419.6/17.7 (3550)</t>
  </si>
  <si>
    <t>422.8/26.3 (3561)</t>
  </si>
  <si>
    <t>428.3/26.2 (3563)</t>
  </si>
  <si>
    <t>429.2/26.3 (3566)</t>
  </si>
  <si>
    <t>429.5/26.1 (3569)</t>
  </si>
  <si>
    <t>429.5/26.5 (3570)</t>
  </si>
  <si>
    <t>429.8/26.4 (3572)</t>
  </si>
  <si>
    <t>429.8/26.6 (3573)</t>
  </si>
  <si>
    <t>430.2/26.7 (3576)</t>
  </si>
  <si>
    <t>433.7/25.9 (3590)</t>
  </si>
  <si>
    <t>437.6/25.5 (3598)</t>
  </si>
  <si>
    <t>437.7/25.7 (3599)</t>
  </si>
  <si>
    <t>437.8/17.7 (3600)</t>
  </si>
  <si>
    <t>438.4/24.5 (3602)</t>
  </si>
  <si>
    <t>445.2/25.2 (3617)</t>
  </si>
  <si>
    <t>445.2/26.8 (3618)</t>
  </si>
  <si>
    <t>445.4/26.9 (3621)</t>
  </si>
  <si>
    <t>445.7/25.9 (3626)</t>
  </si>
  <si>
    <t>445.7/26.2 (3627)</t>
  </si>
  <si>
    <t>452.6/21.4 (3652)</t>
  </si>
  <si>
    <t>455.5/23.7 (3660)</t>
  </si>
  <si>
    <t>456.4/26.5 (3664)</t>
  </si>
  <si>
    <t>457.4/26.5 (3666)</t>
  </si>
  <si>
    <t>460.7/27.2 (3675)</t>
  </si>
  <si>
    <t>464.8/25.6 (3682)</t>
  </si>
  <si>
    <t>465.1/25.5 (3683)</t>
  </si>
  <si>
    <t>467.5/22.4 (3687)</t>
  </si>
  <si>
    <t>485.5/26.8 (3701)</t>
  </si>
  <si>
    <t>486.5/26.8 (3707)</t>
  </si>
  <si>
    <t>487.4/23.7 (3710)</t>
  </si>
  <si>
    <t>487.4/23.9 (3711)</t>
  </si>
  <si>
    <t>492.5/21.2 (3719)</t>
  </si>
  <si>
    <t>492.7/21.2 (3720)</t>
  </si>
  <si>
    <t>493.2/21.2 (3721)</t>
  </si>
  <si>
    <t>495.4/23.1 (3725)</t>
  </si>
  <si>
    <t>NO.</t>
  </si>
  <si>
    <t>LC-MS Mode</t>
  </si>
  <si>
    <t>Retention Time</t>
  </si>
  <si>
    <t xml:space="preserve">Peak area </t>
  </si>
  <si>
    <t xml:space="preserve">Peak Area </t>
  </si>
  <si>
    <t xml:space="preserve"> Normalzied Peak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</si>
</sst>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0" fillId="0" borderId="0" xfId="0" applyFill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/>
    <xf numFmtId="164" fontId="19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 horizontal="left"/>
    </xf>
    <xf numFmtId="0" fontId="18" fillId="0" borderId="11" xfId="0" applyFont="1" applyFill="1" applyBorder="1" applyAlignment="1"/>
    <xf numFmtId="0" fontId="0" fillId="0" borderId="11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164" fontId="0" fillId="0" borderId="10" xfId="0" applyNumberFormat="1" applyFill="1" applyBorder="1" applyAlignment="1">
      <alignment horizontal="left"/>
    </xf>
    <xf numFmtId="0" fontId="18" fillId="0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10" xfId="0" applyNumberFormat="1" applyBorder="1" applyAlignment="1">
      <alignment horizontal="left"/>
    </xf>
    <xf numFmtId="11" fontId="0" fillId="0" borderId="0" xfId="0" applyNumberFormat="1" applyFill="1" applyAlignment="1">
      <alignment horizontal="left"/>
    </xf>
    <xf numFmtId="11" fontId="0" fillId="0" borderId="0" xfId="0" applyNumberFormat="1" applyFill="1"/>
    <xf numFmtId="11" fontId="0" fillId="0" borderId="10" xfId="0" applyNumberFormat="1" applyFill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2" defaultPivotStyle="PivotStyleMedium9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tabSelected="1" topLeftCell="A40" workbookViewId="0">
      <selection activeCell="F3" sqref="F3:AW182"/>
    </sheetView>
  </sheetViews>
  <sheetFormatPr defaultColWidth="11.42578125" defaultRowHeight="15"/>
  <cols>
    <col min="1" max="1" width="7" style="2" customWidth="1"/>
    <col min="2" max="2" width="14.28515625" style="1" customWidth="1"/>
    <col min="3" max="3" width="16.5703125" style="1" customWidth="1"/>
    <col min="4" max="4" width="7.85546875" style="3" customWidth="1"/>
    <col min="5" max="5" width="14.85546875" style="3" customWidth="1"/>
    <col min="6" max="7" width="14.140625" style="1" customWidth="1"/>
    <col min="8" max="8" width="11.42578125" style="1"/>
    <col min="9" max="9" width="13" style="1" customWidth="1"/>
    <col min="10" max="16384" width="11.42578125" style="1"/>
  </cols>
  <sheetData>
    <row r="1" spans="1:49" s="6" customFormat="1" ht="33.75" customHeight="1">
      <c r="A1" s="12"/>
      <c r="B1" s="12"/>
      <c r="C1" s="12"/>
      <c r="D1" s="13"/>
      <c r="E1" s="13"/>
      <c r="F1" s="14" t="s">
        <v>854</v>
      </c>
      <c r="G1" s="15" t="s">
        <v>855</v>
      </c>
      <c r="H1" s="14" t="s">
        <v>853</v>
      </c>
      <c r="I1" s="15" t="s">
        <v>855</v>
      </c>
      <c r="J1" s="14" t="s">
        <v>853</v>
      </c>
      <c r="K1" s="15" t="s">
        <v>855</v>
      </c>
      <c r="L1" s="14" t="s">
        <v>853</v>
      </c>
      <c r="M1" s="15" t="s">
        <v>855</v>
      </c>
      <c r="N1" s="14" t="s">
        <v>853</v>
      </c>
      <c r="O1" s="15" t="s">
        <v>855</v>
      </c>
      <c r="P1" s="14" t="s">
        <v>853</v>
      </c>
      <c r="Q1" s="15" t="s">
        <v>855</v>
      </c>
      <c r="R1" s="14" t="s">
        <v>853</v>
      </c>
      <c r="S1" s="15" t="s">
        <v>855</v>
      </c>
      <c r="T1" s="14" t="s">
        <v>853</v>
      </c>
      <c r="U1" s="15" t="s">
        <v>855</v>
      </c>
      <c r="V1" s="14" t="s">
        <v>853</v>
      </c>
      <c r="W1" s="15" t="s">
        <v>855</v>
      </c>
      <c r="X1" s="14" t="s">
        <v>853</v>
      </c>
      <c r="Y1" s="15" t="s">
        <v>855</v>
      </c>
      <c r="Z1" s="14" t="s">
        <v>853</v>
      </c>
      <c r="AA1" s="15" t="s">
        <v>855</v>
      </c>
      <c r="AB1" s="14" t="s">
        <v>853</v>
      </c>
      <c r="AC1" s="15" t="s">
        <v>855</v>
      </c>
      <c r="AD1" s="14" t="s">
        <v>853</v>
      </c>
      <c r="AE1" s="15" t="s">
        <v>855</v>
      </c>
      <c r="AF1" s="14" t="s">
        <v>853</v>
      </c>
      <c r="AG1" s="15" t="s">
        <v>855</v>
      </c>
      <c r="AH1" s="14" t="s">
        <v>853</v>
      </c>
      <c r="AI1" s="15" t="s">
        <v>855</v>
      </c>
      <c r="AJ1" s="14" t="s">
        <v>853</v>
      </c>
      <c r="AK1" s="15" t="s">
        <v>855</v>
      </c>
      <c r="AL1" s="14" t="s">
        <v>853</v>
      </c>
      <c r="AM1" s="15" t="s">
        <v>855</v>
      </c>
      <c r="AN1" s="14" t="s">
        <v>853</v>
      </c>
      <c r="AO1" s="15" t="s">
        <v>855</v>
      </c>
      <c r="AP1" s="14" t="s">
        <v>853</v>
      </c>
      <c r="AQ1" s="15" t="s">
        <v>855</v>
      </c>
      <c r="AR1" s="14" t="s">
        <v>853</v>
      </c>
      <c r="AS1" s="15" t="s">
        <v>855</v>
      </c>
      <c r="AT1" s="14" t="s">
        <v>853</v>
      </c>
      <c r="AU1" s="15" t="s">
        <v>855</v>
      </c>
      <c r="AV1" s="14" t="s">
        <v>853</v>
      </c>
      <c r="AW1" s="15" t="s">
        <v>855</v>
      </c>
    </row>
    <row r="2" spans="1:49" s="5" customFormat="1">
      <c r="A2" s="7" t="s">
        <v>850</v>
      </c>
      <c r="B2" s="8" t="s">
        <v>851</v>
      </c>
      <c r="C2" s="8" t="s">
        <v>0</v>
      </c>
      <c r="D2" s="9" t="s">
        <v>1</v>
      </c>
      <c r="E2" s="10" t="s">
        <v>852</v>
      </c>
      <c r="F2" s="11" t="s">
        <v>2</v>
      </c>
      <c r="G2" s="8" t="s">
        <v>2</v>
      </c>
      <c r="H2" s="8" t="s">
        <v>3</v>
      </c>
      <c r="I2" s="8" t="s">
        <v>3</v>
      </c>
      <c r="J2" s="8" t="s">
        <v>4</v>
      </c>
      <c r="K2" s="8" t="s">
        <v>4</v>
      </c>
      <c r="L2" s="8" t="s">
        <v>5</v>
      </c>
      <c r="M2" s="8" t="s">
        <v>5</v>
      </c>
      <c r="N2" s="8" t="s">
        <v>6</v>
      </c>
      <c r="O2" s="8" t="s">
        <v>6</v>
      </c>
      <c r="P2" s="8" t="s">
        <v>7</v>
      </c>
      <c r="Q2" s="8" t="s">
        <v>7</v>
      </c>
      <c r="R2" s="8" t="s">
        <v>8</v>
      </c>
      <c r="S2" s="8" t="s">
        <v>8</v>
      </c>
      <c r="T2" s="8" t="s">
        <v>9</v>
      </c>
      <c r="U2" s="8" t="s">
        <v>9</v>
      </c>
      <c r="V2" s="8" t="s">
        <v>10</v>
      </c>
      <c r="W2" s="8" t="s">
        <v>10</v>
      </c>
      <c r="X2" s="8" t="s">
        <v>11</v>
      </c>
      <c r="Y2" s="8" t="s">
        <v>11</v>
      </c>
      <c r="Z2" s="8" t="s">
        <v>12</v>
      </c>
      <c r="AA2" s="8" t="s">
        <v>12</v>
      </c>
      <c r="AB2" s="8" t="s">
        <v>13</v>
      </c>
      <c r="AC2" s="8" t="s">
        <v>13</v>
      </c>
      <c r="AD2" s="8" t="s">
        <v>14</v>
      </c>
      <c r="AE2" s="8" t="s">
        <v>14</v>
      </c>
      <c r="AF2" s="8" t="s">
        <v>15</v>
      </c>
      <c r="AG2" s="8" t="s">
        <v>15</v>
      </c>
      <c r="AH2" s="8" t="s">
        <v>16</v>
      </c>
      <c r="AI2" s="8" t="s">
        <v>16</v>
      </c>
      <c r="AJ2" s="8" t="s">
        <v>17</v>
      </c>
      <c r="AK2" s="8" t="s">
        <v>17</v>
      </c>
      <c r="AL2" s="8" t="s">
        <v>18</v>
      </c>
      <c r="AM2" s="8" t="s">
        <v>18</v>
      </c>
      <c r="AN2" s="8" t="s">
        <v>19</v>
      </c>
      <c r="AO2" s="8" t="s">
        <v>19</v>
      </c>
      <c r="AP2" s="8" t="s">
        <v>20</v>
      </c>
      <c r="AQ2" s="8" t="s">
        <v>20</v>
      </c>
      <c r="AR2" s="8" t="s">
        <v>21</v>
      </c>
      <c r="AS2" s="8" t="s">
        <v>21</v>
      </c>
      <c r="AT2" s="8" t="s">
        <v>22</v>
      </c>
      <c r="AU2" s="8" t="s">
        <v>22</v>
      </c>
      <c r="AV2" s="8" t="s">
        <v>23</v>
      </c>
      <c r="AW2" s="8" t="s">
        <v>23</v>
      </c>
    </row>
    <row r="3" spans="1:49">
      <c r="A3" s="2">
        <v>1</v>
      </c>
      <c r="B3" s="1" t="s">
        <v>24</v>
      </c>
      <c r="C3" s="1" t="s">
        <v>25</v>
      </c>
      <c r="D3" s="3">
        <v>108.24</v>
      </c>
      <c r="E3" s="3">
        <v>10.14</v>
      </c>
      <c r="F3" s="30">
        <v>0</v>
      </c>
      <c r="G3" s="30">
        <f>F3/23701169.3984375</f>
        <v>0</v>
      </c>
      <c r="H3" s="30">
        <v>0</v>
      </c>
      <c r="I3" s="30">
        <f>H3/21052236.75</f>
        <v>0</v>
      </c>
      <c r="J3" s="30">
        <v>0</v>
      </c>
      <c r="K3" s="30">
        <f>J3/29872260.3300781</f>
        <v>0</v>
      </c>
      <c r="L3" s="30">
        <v>0</v>
      </c>
      <c r="M3" s="30">
        <f>L3/42256280.515625</f>
        <v>0</v>
      </c>
      <c r="N3" s="30">
        <v>0</v>
      </c>
      <c r="O3" s="30">
        <f>N3/44236833.1254883</f>
        <v>0</v>
      </c>
      <c r="P3" s="30">
        <v>0</v>
      </c>
      <c r="Q3" s="30">
        <f>P3/37764948.3125</f>
        <v>0</v>
      </c>
      <c r="R3" s="30">
        <v>0</v>
      </c>
      <c r="S3" s="30">
        <f>R3/49362556.2553711</f>
        <v>0</v>
      </c>
      <c r="T3" s="30">
        <v>0</v>
      </c>
      <c r="U3" s="30">
        <f>T3/35923016.2734375</f>
        <v>0</v>
      </c>
      <c r="V3" s="30">
        <v>0</v>
      </c>
      <c r="W3" s="30">
        <f>V3/53592186.1328125</f>
        <v>0</v>
      </c>
      <c r="X3" s="30">
        <v>0</v>
      </c>
      <c r="Y3" s="30">
        <f>X3/50092011.644043</f>
        <v>0</v>
      </c>
      <c r="Z3" s="30">
        <v>0</v>
      </c>
      <c r="AA3" s="30">
        <f>Z3/58568588.1171875</f>
        <v>0</v>
      </c>
      <c r="AB3" s="30">
        <v>0</v>
      </c>
      <c r="AC3" s="30">
        <f>AB3/55058098.0927734</f>
        <v>0</v>
      </c>
      <c r="AD3" s="30">
        <v>0</v>
      </c>
      <c r="AE3" s="30">
        <f>AD3/64463919.34375</f>
        <v>0</v>
      </c>
      <c r="AF3" s="30">
        <v>0</v>
      </c>
      <c r="AG3" s="30">
        <f>AF3/70714827.1918945</f>
        <v>0</v>
      </c>
      <c r="AH3" s="30">
        <v>0</v>
      </c>
      <c r="AI3" s="30">
        <f>AH3/95415596.9025879</f>
        <v>0</v>
      </c>
      <c r="AJ3" s="30">
        <v>0</v>
      </c>
      <c r="AK3" s="30">
        <f>AJ3/98708742.847168</f>
        <v>0</v>
      </c>
      <c r="AL3" s="30">
        <v>0</v>
      </c>
      <c r="AM3" s="30">
        <f>AL3/39401051.6953125</f>
        <v>0</v>
      </c>
      <c r="AN3" s="30">
        <v>0</v>
      </c>
      <c r="AO3" s="30">
        <f>AN3/38526419.8769531</f>
        <v>0</v>
      </c>
      <c r="AP3" s="30">
        <v>0</v>
      </c>
      <c r="AQ3" s="30">
        <f>AP3/57021302.8398437</f>
        <v>0</v>
      </c>
      <c r="AR3" s="30">
        <v>10666.666015625</v>
      </c>
      <c r="AS3" s="30">
        <f>AR3/49911264.1738281</f>
        <v>2.1371259959426683E-4</v>
      </c>
      <c r="AT3" s="30">
        <v>0</v>
      </c>
      <c r="AU3" s="30">
        <f>AT3/37615514.8933105</f>
        <v>0</v>
      </c>
      <c r="AV3" s="30">
        <v>0</v>
      </c>
      <c r="AW3" s="30">
        <f>AV3/37520608.9428711</f>
        <v>0</v>
      </c>
    </row>
    <row r="4" spans="1:49">
      <c r="A4" s="2">
        <v>2</v>
      </c>
      <c r="B4" s="1" t="s">
        <v>24</v>
      </c>
      <c r="C4" s="1" t="s">
        <v>26</v>
      </c>
      <c r="D4" s="3">
        <v>109.2</v>
      </c>
      <c r="E4" s="3">
        <v>10.3</v>
      </c>
      <c r="F4" s="30">
        <v>0</v>
      </c>
      <c r="G4" s="30">
        <f t="shared" ref="G4:G67" si="0">F4/23701169.3984375</f>
        <v>0</v>
      </c>
      <c r="H4" s="30">
        <v>0</v>
      </c>
      <c r="I4" s="30">
        <f t="shared" ref="I4:I67" si="1">H4/21052236.75</f>
        <v>0</v>
      </c>
      <c r="J4" s="30">
        <v>0</v>
      </c>
      <c r="K4" s="30">
        <f t="shared" ref="K4:K67" si="2">J4/29872260.3300781</f>
        <v>0</v>
      </c>
      <c r="L4" s="30">
        <v>0</v>
      </c>
      <c r="M4" s="30">
        <f t="shared" ref="M4:M67" si="3">L4/42256280.515625</f>
        <v>0</v>
      </c>
      <c r="N4" s="30">
        <v>0</v>
      </c>
      <c r="O4" s="30">
        <f t="shared" ref="O4:O67" si="4">N4/44236833.1254883</f>
        <v>0</v>
      </c>
      <c r="P4" s="30">
        <v>0</v>
      </c>
      <c r="Q4" s="30">
        <f t="shared" ref="Q4:Q67" si="5">P4/37764948.3125</f>
        <v>0</v>
      </c>
      <c r="R4" s="30">
        <v>0</v>
      </c>
      <c r="S4" s="30">
        <f t="shared" ref="S4:S67" si="6">R4/49362556.2553711</f>
        <v>0</v>
      </c>
      <c r="T4" s="30">
        <v>0</v>
      </c>
      <c r="U4" s="30">
        <f t="shared" ref="U4:U67" si="7">T4/35923016.2734375</f>
        <v>0</v>
      </c>
      <c r="V4" s="30">
        <v>0</v>
      </c>
      <c r="W4" s="30">
        <f t="shared" ref="W4:W67" si="8">V4/53592186.1328125</f>
        <v>0</v>
      </c>
      <c r="X4" s="30">
        <v>0</v>
      </c>
      <c r="Y4" s="30">
        <f t="shared" ref="Y4:Y67" si="9">X4/50092011.644043</f>
        <v>0</v>
      </c>
      <c r="Z4" s="30">
        <v>0</v>
      </c>
      <c r="AA4" s="30">
        <f t="shared" ref="AA4:AA67" si="10">Z4/58568588.1171875</f>
        <v>0</v>
      </c>
      <c r="AB4" s="30">
        <v>0</v>
      </c>
      <c r="AC4" s="30">
        <f t="shared" ref="AC4:AC67" si="11">AB4/55058098.0927734</f>
        <v>0</v>
      </c>
      <c r="AD4" s="30">
        <v>0</v>
      </c>
      <c r="AE4" s="30">
        <f t="shared" ref="AE4:AE67" si="12">AD4/64463919.34375</f>
        <v>0</v>
      </c>
      <c r="AF4" s="30">
        <v>0</v>
      </c>
      <c r="AG4" s="30">
        <f t="shared" ref="AG4:AG67" si="13">AF4/70714827.1918945</f>
        <v>0</v>
      </c>
      <c r="AH4" s="30">
        <v>0</v>
      </c>
      <c r="AI4" s="30">
        <f t="shared" ref="AI4:AI67" si="14">AH4/95415596.9025879</f>
        <v>0</v>
      </c>
      <c r="AJ4" s="30">
        <v>0</v>
      </c>
      <c r="AK4" s="30">
        <f t="shared" ref="AK4:AK67" si="15">AJ4/98708742.847168</f>
        <v>0</v>
      </c>
      <c r="AL4" s="30">
        <v>0</v>
      </c>
      <c r="AM4" s="30">
        <f t="shared" ref="AM4:AM67" si="16">AL4/39401051.6953125</f>
        <v>0</v>
      </c>
      <c r="AN4" s="30">
        <v>0</v>
      </c>
      <c r="AO4" s="30">
        <f t="shared" ref="AO4:AO67" si="17">AN4/38526419.8769531</f>
        <v>0</v>
      </c>
      <c r="AP4" s="30">
        <v>1371118</v>
      </c>
      <c r="AQ4" s="30">
        <f t="shared" ref="AQ4:AQ67" si="18">AP4/57021302.8398437</f>
        <v>2.4045715052338823E-2</v>
      </c>
      <c r="AR4" s="30">
        <v>920666.6875</v>
      </c>
      <c r="AS4" s="30">
        <f t="shared" ref="AS4:AS67" si="19">AR4/49911264.1738281</f>
        <v>1.844607029574636E-2</v>
      </c>
      <c r="AT4" s="30">
        <v>81200</v>
      </c>
      <c r="AU4" s="30">
        <f t="shared" ref="AU4:AU67" si="20">AT4/37615514.8933105</f>
        <v>2.1586837301126646E-3</v>
      </c>
      <c r="AV4" s="30">
        <v>256800</v>
      </c>
      <c r="AW4" s="30">
        <f t="shared" ref="AW4:AW67" si="21">AV4/37520608.9428711</f>
        <v>6.8442385994055641E-3</v>
      </c>
    </row>
    <row r="5" spans="1:49">
      <c r="A5" s="2">
        <v>3</v>
      </c>
      <c r="B5" s="1" t="s">
        <v>24</v>
      </c>
      <c r="C5" s="1" t="s">
        <v>27</v>
      </c>
      <c r="D5" s="3">
        <v>110.88</v>
      </c>
      <c r="E5" s="3">
        <v>13.83</v>
      </c>
      <c r="F5" s="30">
        <v>0</v>
      </c>
      <c r="G5" s="30">
        <f t="shared" si="0"/>
        <v>0</v>
      </c>
      <c r="H5" s="30">
        <v>0</v>
      </c>
      <c r="I5" s="30">
        <f t="shared" si="1"/>
        <v>0</v>
      </c>
      <c r="J5" s="30">
        <v>0</v>
      </c>
      <c r="K5" s="30">
        <f t="shared" si="2"/>
        <v>0</v>
      </c>
      <c r="L5" s="30">
        <v>0</v>
      </c>
      <c r="M5" s="30">
        <f t="shared" si="3"/>
        <v>0</v>
      </c>
      <c r="N5" s="30">
        <v>0</v>
      </c>
      <c r="O5" s="30">
        <f t="shared" si="4"/>
        <v>0</v>
      </c>
      <c r="P5" s="30">
        <v>0</v>
      </c>
      <c r="Q5" s="30">
        <f t="shared" si="5"/>
        <v>0</v>
      </c>
      <c r="R5" s="30">
        <v>0</v>
      </c>
      <c r="S5" s="30">
        <f t="shared" si="6"/>
        <v>0</v>
      </c>
      <c r="T5" s="30">
        <v>0</v>
      </c>
      <c r="U5" s="30">
        <f t="shared" si="7"/>
        <v>0</v>
      </c>
      <c r="V5" s="30">
        <v>0</v>
      </c>
      <c r="W5" s="30">
        <f t="shared" si="8"/>
        <v>0</v>
      </c>
      <c r="X5" s="30">
        <v>0</v>
      </c>
      <c r="Y5" s="30">
        <f t="shared" si="9"/>
        <v>0</v>
      </c>
      <c r="Z5" s="30">
        <v>0</v>
      </c>
      <c r="AA5" s="30">
        <f t="shared" si="10"/>
        <v>0</v>
      </c>
      <c r="AB5" s="30">
        <v>0</v>
      </c>
      <c r="AC5" s="30">
        <f t="shared" si="11"/>
        <v>0</v>
      </c>
      <c r="AD5" s="30">
        <v>0</v>
      </c>
      <c r="AE5" s="30">
        <f t="shared" si="12"/>
        <v>0</v>
      </c>
      <c r="AF5" s="30">
        <v>0</v>
      </c>
      <c r="AG5" s="30">
        <f t="shared" si="13"/>
        <v>0</v>
      </c>
      <c r="AH5" s="30">
        <v>0</v>
      </c>
      <c r="AI5" s="30">
        <f t="shared" si="14"/>
        <v>0</v>
      </c>
      <c r="AJ5" s="30">
        <v>14222.2216796875</v>
      </c>
      <c r="AK5" s="30">
        <f t="shared" si="15"/>
        <v>1.4408269490077437E-4</v>
      </c>
      <c r="AL5" s="30">
        <v>0</v>
      </c>
      <c r="AM5" s="30">
        <f t="shared" si="16"/>
        <v>0</v>
      </c>
      <c r="AN5" s="30">
        <v>0</v>
      </c>
      <c r="AO5" s="30">
        <f t="shared" si="17"/>
        <v>0</v>
      </c>
      <c r="AP5" s="30">
        <v>0</v>
      </c>
      <c r="AQ5" s="30">
        <f t="shared" si="18"/>
        <v>0</v>
      </c>
      <c r="AR5" s="30">
        <v>0</v>
      </c>
      <c r="AS5" s="30">
        <f t="shared" si="19"/>
        <v>0</v>
      </c>
      <c r="AT5" s="30">
        <v>0</v>
      </c>
      <c r="AU5" s="30">
        <f t="shared" si="20"/>
        <v>0</v>
      </c>
      <c r="AV5" s="30">
        <v>0</v>
      </c>
      <c r="AW5" s="30">
        <f t="shared" si="21"/>
        <v>0</v>
      </c>
    </row>
    <row r="6" spans="1:49">
      <c r="A6" s="2">
        <v>4</v>
      </c>
      <c r="B6" s="1" t="s">
        <v>24</v>
      </c>
      <c r="C6" s="1" t="s">
        <v>28</v>
      </c>
      <c r="D6" s="3">
        <v>111.24</v>
      </c>
      <c r="E6" s="3">
        <v>9.1999999999999993</v>
      </c>
      <c r="F6" s="30">
        <v>0</v>
      </c>
      <c r="G6" s="30">
        <f t="shared" si="0"/>
        <v>0</v>
      </c>
      <c r="H6" s="30">
        <v>0</v>
      </c>
      <c r="I6" s="30">
        <f t="shared" si="1"/>
        <v>0</v>
      </c>
      <c r="J6" s="30">
        <v>0</v>
      </c>
      <c r="K6" s="30">
        <f t="shared" si="2"/>
        <v>0</v>
      </c>
      <c r="L6" s="30">
        <v>0</v>
      </c>
      <c r="M6" s="30">
        <f t="shared" si="3"/>
        <v>0</v>
      </c>
      <c r="N6" s="30">
        <v>0</v>
      </c>
      <c r="O6" s="30">
        <f t="shared" si="4"/>
        <v>0</v>
      </c>
      <c r="P6" s="30">
        <v>0</v>
      </c>
      <c r="Q6" s="30">
        <f t="shared" si="5"/>
        <v>0</v>
      </c>
      <c r="R6" s="30">
        <v>0</v>
      </c>
      <c r="S6" s="30">
        <f t="shared" si="6"/>
        <v>0</v>
      </c>
      <c r="T6" s="30">
        <v>0</v>
      </c>
      <c r="U6" s="30">
        <f t="shared" si="7"/>
        <v>0</v>
      </c>
      <c r="V6" s="30">
        <v>0</v>
      </c>
      <c r="W6" s="30">
        <f t="shared" si="8"/>
        <v>0</v>
      </c>
      <c r="X6" s="30">
        <v>0</v>
      </c>
      <c r="Y6" s="30">
        <f t="shared" si="9"/>
        <v>0</v>
      </c>
      <c r="Z6" s="30">
        <v>0</v>
      </c>
      <c r="AA6" s="30">
        <f t="shared" si="10"/>
        <v>0</v>
      </c>
      <c r="AB6" s="30">
        <v>0</v>
      </c>
      <c r="AC6" s="30">
        <f t="shared" si="11"/>
        <v>0</v>
      </c>
      <c r="AD6" s="30">
        <v>0</v>
      </c>
      <c r="AE6" s="30">
        <f t="shared" si="12"/>
        <v>0</v>
      </c>
      <c r="AF6" s="30">
        <v>0</v>
      </c>
      <c r="AG6" s="30">
        <f t="shared" si="13"/>
        <v>0</v>
      </c>
      <c r="AH6" s="30">
        <v>0</v>
      </c>
      <c r="AI6" s="30">
        <f t="shared" si="14"/>
        <v>0</v>
      </c>
      <c r="AJ6" s="30">
        <v>0</v>
      </c>
      <c r="AK6" s="30">
        <f t="shared" si="15"/>
        <v>0</v>
      </c>
      <c r="AL6" s="30">
        <v>0</v>
      </c>
      <c r="AM6" s="30">
        <f t="shared" si="16"/>
        <v>0</v>
      </c>
      <c r="AN6" s="30">
        <v>0</v>
      </c>
      <c r="AO6" s="30">
        <f t="shared" si="17"/>
        <v>0</v>
      </c>
      <c r="AP6" s="30">
        <v>0</v>
      </c>
      <c r="AQ6" s="30">
        <f t="shared" si="18"/>
        <v>0</v>
      </c>
      <c r="AR6" s="30">
        <v>0</v>
      </c>
      <c r="AS6" s="30">
        <f t="shared" si="19"/>
        <v>0</v>
      </c>
      <c r="AT6" s="30">
        <v>203815.375</v>
      </c>
      <c r="AU6" s="30">
        <f t="shared" si="20"/>
        <v>5.418385886198418E-3</v>
      </c>
      <c r="AV6" s="30">
        <v>0</v>
      </c>
      <c r="AW6" s="30">
        <f t="shared" si="21"/>
        <v>0</v>
      </c>
    </row>
    <row r="7" spans="1:49">
      <c r="A7" s="2">
        <v>5</v>
      </c>
      <c r="B7" s="1" t="s">
        <v>24</v>
      </c>
      <c r="C7" s="1" t="s">
        <v>29</v>
      </c>
      <c r="D7" s="3">
        <v>111.24</v>
      </c>
      <c r="E7" s="3">
        <v>10.220000000000001</v>
      </c>
      <c r="F7" s="30">
        <v>0</v>
      </c>
      <c r="G7" s="30">
        <f t="shared" si="0"/>
        <v>0</v>
      </c>
      <c r="H7" s="30">
        <v>0</v>
      </c>
      <c r="I7" s="30">
        <f t="shared" si="1"/>
        <v>0</v>
      </c>
      <c r="J7" s="30">
        <v>0</v>
      </c>
      <c r="K7" s="30">
        <f t="shared" si="2"/>
        <v>0</v>
      </c>
      <c r="L7" s="30">
        <v>0</v>
      </c>
      <c r="M7" s="30">
        <f t="shared" si="3"/>
        <v>0</v>
      </c>
      <c r="N7" s="30">
        <v>0</v>
      </c>
      <c r="O7" s="30">
        <f t="shared" si="4"/>
        <v>0</v>
      </c>
      <c r="P7" s="30">
        <v>0</v>
      </c>
      <c r="Q7" s="30">
        <f t="shared" si="5"/>
        <v>0</v>
      </c>
      <c r="R7" s="30">
        <v>0</v>
      </c>
      <c r="S7" s="30">
        <f t="shared" si="6"/>
        <v>0</v>
      </c>
      <c r="T7" s="30">
        <v>0</v>
      </c>
      <c r="U7" s="30">
        <f t="shared" si="7"/>
        <v>0</v>
      </c>
      <c r="V7" s="30">
        <v>0</v>
      </c>
      <c r="W7" s="30">
        <f t="shared" si="8"/>
        <v>0</v>
      </c>
      <c r="X7" s="30">
        <v>0</v>
      </c>
      <c r="Y7" s="30">
        <f t="shared" si="9"/>
        <v>0</v>
      </c>
      <c r="Z7" s="30">
        <v>0</v>
      </c>
      <c r="AA7" s="30">
        <f t="shared" si="10"/>
        <v>0</v>
      </c>
      <c r="AB7" s="30">
        <v>0</v>
      </c>
      <c r="AC7" s="30">
        <f t="shared" si="11"/>
        <v>0</v>
      </c>
      <c r="AD7" s="30">
        <v>0</v>
      </c>
      <c r="AE7" s="30">
        <f t="shared" si="12"/>
        <v>0</v>
      </c>
      <c r="AF7" s="30">
        <v>0</v>
      </c>
      <c r="AG7" s="30">
        <f t="shared" si="13"/>
        <v>0</v>
      </c>
      <c r="AH7" s="30">
        <v>0</v>
      </c>
      <c r="AI7" s="30">
        <f t="shared" si="14"/>
        <v>0</v>
      </c>
      <c r="AJ7" s="30">
        <v>0</v>
      </c>
      <c r="AK7" s="30">
        <f t="shared" si="15"/>
        <v>0</v>
      </c>
      <c r="AL7" s="30">
        <v>0</v>
      </c>
      <c r="AM7" s="30">
        <f t="shared" si="16"/>
        <v>0</v>
      </c>
      <c r="AN7" s="30">
        <v>0</v>
      </c>
      <c r="AO7" s="30">
        <f t="shared" si="17"/>
        <v>0</v>
      </c>
      <c r="AP7" s="30">
        <v>7942974.5</v>
      </c>
      <c r="AQ7" s="30">
        <f t="shared" si="18"/>
        <v>0.13929836928330999</v>
      </c>
      <c r="AR7" s="30">
        <v>5875047.5</v>
      </c>
      <c r="AS7" s="30">
        <f t="shared" si="19"/>
        <v>0.11770985161863903</v>
      </c>
      <c r="AT7" s="30">
        <v>14235586</v>
      </c>
      <c r="AU7" s="30">
        <f t="shared" si="20"/>
        <v>0.37844985082290178</v>
      </c>
      <c r="AV7" s="30">
        <v>14362839</v>
      </c>
      <c r="AW7" s="30">
        <f t="shared" si="21"/>
        <v>0.38279866464504525</v>
      </c>
    </row>
    <row r="8" spans="1:49">
      <c r="A8" s="2">
        <v>6</v>
      </c>
      <c r="B8" s="1" t="s">
        <v>24</v>
      </c>
      <c r="C8" s="1" t="s">
        <v>30</v>
      </c>
      <c r="D8" s="3">
        <v>111.24</v>
      </c>
      <c r="E8" s="3">
        <v>13.46</v>
      </c>
      <c r="F8" s="30">
        <v>0</v>
      </c>
      <c r="G8" s="30">
        <f t="shared" si="0"/>
        <v>0</v>
      </c>
      <c r="H8" s="30">
        <v>0</v>
      </c>
      <c r="I8" s="30">
        <f t="shared" si="1"/>
        <v>0</v>
      </c>
      <c r="J8" s="30">
        <v>0</v>
      </c>
      <c r="K8" s="30">
        <f t="shared" si="2"/>
        <v>0</v>
      </c>
      <c r="L8" s="30">
        <v>0</v>
      </c>
      <c r="M8" s="30">
        <f t="shared" si="3"/>
        <v>0</v>
      </c>
      <c r="N8" s="30">
        <v>0</v>
      </c>
      <c r="O8" s="30">
        <f t="shared" si="4"/>
        <v>0</v>
      </c>
      <c r="P8" s="30">
        <v>0</v>
      </c>
      <c r="Q8" s="30">
        <f t="shared" si="5"/>
        <v>0</v>
      </c>
      <c r="R8" s="30">
        <v>0</v>
      </c>
      <c r="S8" s="30">
        <f t="shared" si="6"/>
        <v>0</v>
      </c>
      <c r="T8" s="30">
        <v>0</v>
      </c>
      <c r="U8" s="30">
        <f t="shared" si="7"/>
        <v>0</v>
      </c>
      <c r="V8" s="30">
        <v>0</v>
      </c>
      <c r="W8" s="30">
        <f t="shared" si="8"/>
        <v>0</v>
      </c>
      <c r="X8" s="30">
        <v>0</v>
      </c>
      <c r="Y8" s="30">
        <f t="shared" si="9"/>
        <v>0</v>
      </c>
      <c r="Z8" s="30">
        <v>0</v>
      </c>
      <c r="AA8" s="30">
        <f t="shared" si="10"/>
        <v>0</v>
      </c>
      <c r="AB8" s="30">
        <v>0</v>
      </c>
      <c r="AC8" s="30">
        <f t="shared" si="11"/>
        <v>0</v>
      </c>
      <c r="AD8" s="30">
        <v>0</v>
      </c>
      <c r="AE8" s="30">
        <f t="shared" si="12"/>
        <v>0</v>
      </c>
      <c r="AF8" s="30">
        <v>0</v>
      </c>
      <c r="AG8" s="30">
        <f t="shared" si="13"/>
        <v>0</v>
      </c>
      <c r="AH8" s="30">
        <v>0</v>
      </c>
      <c r="AI8" s="30">
        <f t="shared" si="14"/>
        <v>0</v>
      </c>
      <c r="AJ8" s="30">
        <v>0</v>
      </c>
      <c r="AK8" s="30">
        <f t="shared" si="15"/>
        <v>0</v>
      </c>
      <c r="AL8" s="30">
        <v>937244.4375</v>
      </c>
      <c r="AM8" s="30">
        <f t="shared" si="16"/>
        <v>2.3787294936888779E-2</v>
      </c>
      <c r="AN8" s="30">
        <v>905788.25</v>
      </c>
      <c r="AO8" s="30">
        <f t="shared" si="17"/>
        <v>2.3510833679665413E-2</v>
      </c>
      <c r="AP8" s="30">
        <v>386000</v>
      </c>
      <c r="AQ8" s="30">
        <f t="shared" si="18"/>
        <v>6.7693998694516337E-3</v>
      </c>
      <c r="AR8" s="30">
        <v>692400</v>
      </c>
      <c r="AS8" s="30">
        <f t="shared" si="19"/>
        <v>1.3872619967880372E-2</v>
      </c>
      <c r="AT8" s="30">
        <v>0</v>
      </c>
      <c r="AU8" s="30">
        <f t="shared" si="20"/>
        <v>0</v>
      </c>
      <c r="AV8" s="30">
        <v>0</v>
      </c>
      <c r="AW8" s="30">
        <f t="shared" si="21"/>
        <v>0</v>
      </c>
    </row>
    <row r="9" spans="1:49">
      <c r="A9" s="2">
        <v>7</v>
      </c>
      <c r="B9" s="1" t="s">
        <v>24</v>
      </c>
      <c r="C9" s="1" t="s">
        <v>31</v>
      </c>
      <c r="D9" s="3">
        <v>112.2</v>
      </c>
      <c r="E9" s="3">
        <v>10.220000000000001</v>
      </c>
      <c r="F9" s="30">
        <v>0</v>
      </c>
      <c r="G9" s="30">
        <f t="shared" si="0"/>
        <v>0</v>
      </c>
      <c r="H9" s="30">
        <v>0</v>
      </c>
      <c r="I9" s="30">
        <f t="shared" si="1"/>
        <v>0</v>
      </c>
      <c r="J9" s="30">
        <v>0</v>
      </c>
      <c r="K9" s="30">
        <f t="shared" si="2"/>
        <v>0</v>
      </c>
      <c r="L9" s="30">
        <v>0</v>
      </c>
      <c r="M9" s="30">
        <f t="shared" si="3"/>
        <v>0</v>
      </c>
      <c r="N9" s="30">
        <v>0</v>
      </c>
      <c r="O9" s="30">
        <f t="shared" si="4"/>
        <v>0</v>
      </c>
      <c r="P9" s="30">
        <v>0</v>
      </c>
      <c r="Q9" s="30">
        <f t="shared" si="5"/>
        <v>0</v>
      </c>
      <c r="R9" s="30">
        <v>0</v>
      </c>
      <c r="S9" s="30">
        <f t="shared" si="6"/>
        <v>0</v>
      </c>
      <c r="T9" s="30">
        <v>0</v>
      </c>
      <c r="U9" s="30">
        <f t="shared" si="7"/>
        <v>0</v>
      </c>
      <c r="V9" s="30">
        <v>0</v>
      </c>
      <c r="W9" s="30">
        <f t="shared" si="8"/>
        <v>0</v>
      </c>
      <c r="X9" s="30">
        <v>0</v>
      </c>
      <c r="Y9" s="30">
        <f t="shared" si="9"/>
        <v>0</v>
      </c>
      <c r="Z9" s="30">
        <v>0</v>
      </c>
      <c r="AA9" s="30">
        <f t="shared" si="10"/>
        <v>0</v>
      </c>
      <c r="AB9" s="30">
        <v>0</v>
      </c>
      <c r="AC9" s="30">
        <f t="shared" si="11"/>
        <v>0</v>
      </c>
      <c r="AD9" s="30">
        <v>0</v>
      </c>
      <c r="AE9" s="30">
        <f t="shared" si="12"/>
        <v>0</v>
      </c>
      <c r="AF9" s="30">
        <v>0</v>
      </c>
      <c r="AG9" s="30">
        <f t="shared" si="13"/>
        <v>0</v>
      </c>
      <c r="AH9" s="30">
        <v>0</v>
      </c>
      <c r="AI9" s="30">
        <f t="shared" si="14"/>
        <v>0</v>
      </c>
      <c r="AJ9" s="30">
        <v>0</v>
      </c>
      <c r="AK9" s="30">
        <f t="shared" si="15"/>
        <v>0</v>
      </c>
      <c r="AL9" s="30">
        <v>0</v>
      </c>
      <c r="AM9" s="30">
        <f t="shared" si="16"/>
        <v>0</v>
      </c>
      <c r="AN9" s="30">
        <v>0</v>
      </c>
      <c r="AO9" s="30">
        <f t="shared" si="17"/>
        <v>0</v>
      </c>
      <c r="AP9" s="30">
        <v>583835.875</v>
      </c>
      <c r="AQ9" s="30">
        <f t="shared" si="18"/>
        <v>1.02389080207414E-2</v>
      </c>
      <c r="AR9" s="30">
        <v>403047.625</v>
      </c>
      <c r="AS9" s="30">
        <f t="shared" si="19"/>
        <v>8.0752838396616986E-3</v>
      </c>
      <c r="AT9" s="30">
        <v>1087558.625</v>
      </c>
      <c r="AU9" s="30">
        <f t="shared" si="20"/>
        <v>2.8912501346443357E-2</v>
      </c>
      <c r="AV9" s="30">
        <v>1349419.375</v>
      </c>
      <c r="AW9" s="30">
        <f t="shared" si="21"/>
        <v>3.5964751453118116E-2</v>
      </c>
    </row>
    <row r="10" spans="1:49">
      <c r="A10" s="2">
        <v>8</v>
      </c>
      <c r="B10" s="1" t="s">
        <v>24</v>
      </c>
      <c r="C10" s="1" t="s">
        <v>32</v>
      </c>
      <c r="D10" s="3">
        <v>119.28</v>
      </c>
      <c r="E10" s="3">
        <v>13.88</v>
      </c>
      <c r="F10" s="30">
        <v>0</v>
      </c>
      <c r="G10" s="30">
        <f t="shared" si="0"/>
        <v>0</v>
      </c>
      <c r="H10" s="30">
        <v>0</v>
      </c>
      <c r="I10" s="30">
        <f t="shared" si="1"/>
        <v>0</v>
      </c>
      <c r="J10" s="30">
        <v>0</v>
      </c>
      <c r="K10" s="30">
        <f t="shared" si="2"/>
        <v>0</v>
      </c>
      <c r="L10" s="30">
        <v>0</v>
      </c>
      <c r="M10" s="30">
        <f t="shared" si="3"/>
        <v>0</v>
      </c>
      <c r="N10" s="30">
        <v>0</v>
      </c>
      <c r="O10" s="30">
        <f t="shared" si="4"/>
        <v>0</v>
      </c>
      <c r="P10" s="30">
        <v>0</v>
      </c>
      <c r="Q10" s="30">
        <f t="shared" si="5"/>
        <v>0</v>
      </c>
      <c r="R10" s="30">
        <v>0</v>
      </c>
      <c r="S10" s="30">
        <f t="shared" si="6"/>
        <v>0</v>
      </c>
      <c r="T10" s="30">
        <v>0</v>
      </c>
      <c r="U10" s="30">
        <f t="shared" si="7"/>
        <v>0</v>
      </c>
      <c r="V10" s="30">
        <v>0</v>
      </c>
      <c r="W10" s="30">
        <f t="shared" si="8"/>
        <v>0</v>
      </c>
      <c r="X10" s="30">
        <v>0</v>
      </c>
      <c r="Y10" s="30">
        <f t="shared" si="9"/>
        <v>0</v>
      </c>
      <c r="Z10" s="30">
        <v>0</v>
      </c>
      <c r="AA10" s="30">
        <f t="shared" si="10"/>
        <v>0</v>
      </c>
      <c r="AB10" s="30">
        <v>0</v>
      </c>
      <c r="AC10" s="30">
        <f t="shared" si="11"/>
        <v>0</v>
      </c>
      <c r="AD10" s="30">
        <v>44800</v>
      </c>
      <c r="AE10" s="30">
        <f t="shared" si="12"/>
        <v>6.9496239844038456E-4</v>
      </c>
      <c r="AF10" s="30">
        <v>108000</v>
      </c>
      <c r="AG10" s="30">
        <f t="shared" si="13"/>
        <v>1.5272610326392654E-3</v>
      </c>
      <c r="AH10" s="30">
        <v>2375250</v>
      </c>
      <c r="AI10" s="30">
        <f t="shared" si="14"/>
        <v>2.489372887773212E-2</v>
      </c>
      <c r="AJ10" s="30">
        <v>3161250</v>
      </c>
      <c r="AK10" s="30">
        <f t="shared" si="15"/>
        <v>3.2026038513068733E-2</v>
      </c>
      <c r="AL10" s="30">
        <v>0</v>
      </c>
      <c r="AM10" s="30">
        <f t="shared" si="16"/>
        <v>0</v>
      </c>
      <c r="AN10" s="30">
        <v>0</v>
      </c>
      <c r="AO10" s="30">
        <f t="shared" si="17"/>
        <v>0</v>
      </c>
      <c r="AP10" s="30">
        <v>0</v>
      </c>
      <c r="AQ10" s="30">
        <f t="shared" si="18"/>
        <v>0</v>
      </c>
      <c r="AR10" s="30">
        <v>0</v>
      </c>
      <c r="AS10" s="30">
        <f t="shared" si="19"/>
        <v>0</v>
      </c>
      <c r="AT10" s="30">
        <v>0</v>
      </c>
      <c r="AU10" s="30">
        <f t="shared" si="20"/>
        <v>0</v>
      </c>
      <c r="AV10" s="30">
        <v>0</v>
      </c>
      <c r="AW10" s="30">
        <f t="shared" si="21"/>
        <v>0</v>
      </c>
    </row>
    <row r="11" spans="1:49">
      <c r="A11" s="2">
        <v>9</v>
      </c>
      <c r="B11" s="1" t="s">
        <v>24</v>
      </c>
      <c r="C11" s="1" t="s">
        <v>33</v>
      </c>
      <c r="D11" s="3">
        <v>125.28</v>
      </c>
      <c r="E11" s="3">
        <v>15.05</v>
      </c>
      <c r="F11" s="30">
        <v>0</v>
      </c>
      <c r="G11" s="30">
        <f t="shared" si="0"/>
        <v>0</v>
      </c>
      <c r="H11" s="30">
        <v>0</v>
      </c>
      <c r="I11" s="30">
        <f t="shared" si="1"/>
        <v>0</v>
      </c>
      <c r="J11" s="30">
        <v>0</v>
      </c>
      <c r="K11" s="30">
        <f t="shared" si="2"/>
        <v>0</v>
      </c>
      <c r="L11" s="30">
        <v>0</v>
      </c>
      <c r="M11" s="30">
        <f t="shared" si="3"/>
        <v>0</v>
      </c>
      <c r="N11" s="30">
        <v>0</v>
      </c>
      <c r="O11" s="30">
        <f t="shared" si="4"/>
        <v>0</v>
      </c>
      <c r="P11" s="30">
        <v>0</v>
      </c>
      <c r="Q11" s="30">
        <f t="shared" si="5"/>
        <v>0</v>
      </c>
      <c r="R11" s="30">
        <v>0</v>
      </c>
      <c r="S11" s="30">
        <f t="shared" si="6"/>
        <v>0</v>
      </c>
      <c r="T11" s="30">
        <v>0</v>
      </c>
      <c r="U11" s="30">
        <f t="shared" si="7"/>
        <v>0</v>
      </c>
      <c r="V11" s="30">
        <v>0</v>
      </c>
      <c r="W11" s="30">
        <f t="shared" si="8"/>
        <v>0</v>
      </c>
      <c r="X11" s="30">
        <v>0</v>
      </c>
      <c r="Y11" s="30">
        <f t="shared" si="9"/>
        <v>0</v>
      </c>
      <c r="Z11" s="30">
        <v>0</v>
      </c>
      <c r="AA11" s="30">
        <f t="shared" si="10"/>
        <v>0</v>
      </c>
      <c r="AB11" s="30">
        <v>173440</v>
      </c>
      <c r="AC11" s="30">
        <f t="shared" si="11"/>
        <v>3.1501269751045887E-3</v>
      </c>
      <c r="AD11" s="30">
        <v>404000</v>
      </c>
      <c r="AE11" s="30">
        <f t="shared" si="12"/>
        <v>6.2670716287927539E-3</v>
      </c>
      <c r="AF11" s="30">
        <v>1949706.625</v>
      </c>
      <c r="AG11" s="30">
        <f t="shared" si="13"/>
        <v>2.7571397717047381E-2</v>
      </c>
      <c r="AH11" s="30">
        <v>172400</v>
      </c>
      <c r="AI11" s="30">
        <f t="shared" si="14"/>
        <v>1.8068324843789148E-3</v>
      </c>
      <c r="AJ11" s="30">
        <v>171600</v>
      </c>
      <c r="AK11" s="30">
        <f t="shared" si="15"/>
        <v>1.7384478319786775E-3</v>
      </c>
      <c r="AL11" s="30">
        <v>0</v>
      </c>
      <c r="AM11" s="30">
        <f t="shared" si="16"/>
        <v>0</v>
      </c>
      <c r="AN11" s="30">
        <v>0</v>
      </c>
      <c r="AO11" s="30">
        <f t="shared" si="17"/>
        <v>0</v>
      </c>
      <c r="AP11" s="30">
        <v>0</v>
      </c>
      <c r="AQ11" s="30">
        <f t="shared" si="18"/>
        <v>0</v>
      </c>
      <c r="AR11" s="30">
        <v>0</v>
      </c>
      <c r="AS11" s="30">
        <f t="shared" si="19"/>
        <v>0</v>
      </c>
      <c r="AT11" s="30">
        <v>0</v>
      </c>
      <c r="AU11" s="30">
        <f t="shared" si="20"/>
        <v>0</v>
      </c>
      <c r="AV11" s="30">
        <v>0</v>
      </c>
      <c r="AW11" s="30">
        <f t="shared" si="21"/>
        <v>0</v>
      </c>
    </row>
    <row r="12" spans="1:49">
      <c r="A12" s="2">
        <v>10</v>
      </c>
      <c r="B12" s="1" t="s">
        <v>24</v>
      </c>
      <c r="C12" s="1" t="s">
        <v>34</v>
      </c>
      <c r="D12" s="3">
        <v>129.36000000000001</v>
      </c>
      <c r="E12" s="3">
        <v>13.89</v>
      </c>
      <c r="F12" s="30">
        <v>0</v>
      </c>
      <c r="G12" s="30">
        <f t="shared" si="0"/>
        <v>0</v>
      </c>
      <c r="H12" s="30">
        <v>0</v>
      </c>
      <c r="I12" s="30">
        <f t="shared" si="1"/>
        <v>0</v>
      </c>
      <c r="J12" s="30">
        <v>0</v>
      </c>
      <c r="K12" s="30">
        <f t="shared" si="2"/>
        <v>0</v>
      </c>
      <c r="L12" s="30">
        <v>0</v>
      </c>
      <c r="M12" s="30">
        <f t="shared" si="3"/>
        <v>0</v>
      </c>
      <c r="N12" s="30">
        <v>0</v>
      </c>
      <c r="O12" s="30">
        <f t="shared" si="4"/>
        <v>0</v>
      </c>
      <c r="P12" s="30">
        <v>0</v>
      </c>
      <c r="Q12" s="30">
        <f t="shared" si="5"/>
        <v>0</v>
      </c>
      <c r="R12" s="30">
        <v>0</v>
      </c>
      <c r="S12" s="30">
        <f t="shared" si="6"/>
        <v>0</v>
      </c>
      <c r="T12" s="30">
        <v>0</v>
      </c>
      <c r="U12" s="30">
        <f t="shared" si="7"/>
        <v>0</v>
      </c>
      <c r="V12" s="30">
        <v>0</v>
      </c>
      <c r="W12" s="30">
        <f t="shared" si="8"/>
        <v>0</v>
      </c>
      <c r="X12" s="30">
        <v>0</v>
      </c>
      <c r="Y12" s="30">
        <f t="shared" si="9"/>
        <v>0</v>
      </c>
      <c r="Z12" s="30">
        <v>0</v>
      </c>
      <c r="AA12" s="30">
        <f t="shared" si="10"/>
        <v>0</v>
      </c>
      <c r="AB12" s="30">
        <v>0</v>
      </c>
      <c r="AC12" s="30">
        <f t="shared" si="11"/>
        <v>0</v>
      </c>
      <c r="AD12" s="30">
        <v>725600</v>
      </c>
      <c r="AE12" s="30">
        <f t="shared" si="12"/>
        <v>1.1255908846168372E-2</v>
      </c>
      <c r="AF12" s="30">
        <v>614800</v>
      </c>
      <c r="AG12" s="30">
        <f t="shared" si="13"/>
        <v>8.694074841357596E-3</v>
      </c>
      <c r="AH12" s="30">
        <v>3954577.75</v>
      </c>
      <c r="AI12" s="30">
        <f t="shared" si="14"/>
        <v>4.1445821001752203E-2</v>
      </c>
      <c r="AJ12" s="30">
        <v>4474026.5</v>
      </c>
      <c r="AK12" s="30">
        <f t="shared" si="15"/>
        <v>4.5325534202448434E-2</v>
      </c>
      <c r="AL12" s="30">
        <v>776800</v>
      </c>
      <c r="AM12" s="30">
        <f t="shared" si="16"/>
        <v>1.9715209786961476E-2</v>
      </c>
      <c r="AN12" s="30">
        <v>697600</v>
      </c>
      <c r="AO12" s="30">
        <f t="shared" si="17"/>
        <v>1.810705490486832E-2</v>
      </c>
      <c r="AP12" s="30">
        <v>0</v>
      </c>
      <c r="AQ12" s="30">
        <f t="shared" si="18"/>
        <v>0</v>
      </c>
      <c r="AR12" s="30">
        <v>0</v>
      </c>
      <c r="AS12" s="30">
        <f t="shared" si="19"/>
        <v>0</v>
      </c>
      <c r="AT12" s="30">
        <v>0</v>
      </c>
      <c r="AU12" s="30">
        <f t="shared" si="20"/>
        <v>0</v>
      </c>
      <c r="AV12" s="30">
        <v>0</v>
      </c>
      <c r="AW12" s="30">
        <f t="shared" si="21"/>
        <v>0</v>
      </c>
    </row>
    <row r="13" spans="1:49">
      <c r="A13" s="2">
        <v>11</v>
      </c>
      <c r="B13" s="1" t="s">
        <v>24</v>
      </c>
      <c r="C13" s="1" t="s">
        <v>35</v>
      </c>
      <c r="D13" s="3">
        <v>131.28</v>
      </c>
      <c r="E13" s="3">
        <v>12.73</v>
      </c>
      <c r="F13" s="30">
        <v>0</v>
      </c>
      <c r="G13" s="30">
        <f t="shared" si="0"/>
        <v>0</v>
      </c>
      <c r="H13" s="30">
        <v>0</v>
      </c>
      <c r="I13" s="30">
        <f t="shared" si="1"/>
        <v>0</v>
      </c>
      <c r="J13" s="30">
        <v>0</v>
      </c>
      <c r="K13" s="30">
        <f t="shared" si="2"/>
        <v>0</v>
      </c>
      <c r="L13" s="30">
        <v>0</v>
      </c>
      <c r="M13" s="30">
        <f t="shared" si="3"/>
        <v>0</v>
      </c>
      <c r="N13" s="30">
        <v>0</v>
      </c>
      <c r="O13" s="30">
        <f t="shared" si="4"/>
        <v>0</v>
      </c>
      <c r="P13" s="30">
        <v>0</v>
      </c>
      <c r="Q13" s="30">
        <f t="shared" si="5"/>
        <v>0</v>
      </c>
      <c r="R13" s="30">
        <v>0</v>
      </c>
      <c r="S13" s="30">
        <f t="shared" si="6"/>
        <v>0</v>
      </c>
      <c r="T13" s="30">
        <v>0</v>
      </c>
      <c r="U13" s="30">
        <f t="shared" si="7"/>
        <v>0</v>
      </c>
      <c r="V13" s="30">
        <v>0</v>
      </c>
      <c r="W13" s="30">
        <f t="shared" si="8"/>
        <v>0</v>
      </c>
      <c r="X13" s="30">
        <v>0</v>
      </c>
      <c r="Y13" s="30">
        <f t="shared" si="9"/>
        <v>0</v>
      </c>
      <c r="Z13" s="30">
        <v>0</v>
      </c>
      <c r="AA13" s="30">
        <f t="shared" si="10"/>
        <v>0</v>
      </c>
      <c r="AB13" s="30">
        <v>0</v>
      </c>
      <c r="AC13" s="30">
        <f t="shared" si="11"/>
        <v>0</v>
      </c>
      <c r="AD13" s="30">
        <v>514800</v>
      </c>
      <c r="AE13" s="30">
        <f t="shared" si="12"/>
        <v>7.9858625606497764E-3</v>
      </c>
      <c r="AF13" s="30">
        <v>700800</v>
      </c>
      <c r="AG13" s="30">
        <f t="shared" si="13"/>
        <v>9.9102271451258998E-3</v>
      </c>
      <c r="AH13" s="30">
        <v>5591341</v>
      </c>
      <c r="AI13" s="30">
        <f t="shared" si="14"/>
        <v>5.8599863979348528E-2</v>
      </c>
      <c r="AJ13" s="30">
        <v>5722500</v>
      </c>
      <c r="AK13" s="30">
        <f t="shared" si="15"/>
        <v>5.7973588103135097E-2</v>
      </c>
      <c r="AL13" s="30">
        <v>1650488.875</v>
      </c>
      <c r="AM13" s="30">
        <f t="shared" si="16"/>
        <v>4.1889462437784547E-2</v>
      </c>
      <c r="AN13" s="30">
        <v>2530453.25</v>
      </c>
      <c r="AO13" s="30">
        <f t="shared" si="17"/>
        <v>6.5680986140986927E-2</v>
      </c>
      <c r="AP13" s="30">
        <v>0</v>
      </c>
      <c r="AQ13" s="30">
        <f t="shared" si="18"/>
        <v>0</v>
      </c>
      <c r="AR13" s="30">
        <v>0</v>
      </c>
      <c r="AS13" s="30">
        <f t="shared" si="19"/>
        <v>0</v>
      </c>
      <c r="AT13" s="30">
        <v>0</v>
      </c>
      <c r="AU13" s="30">
        <f t="shared" si="20"/>
        <v>0</v>
      </c>
      <c r="AV13" s="30">
        <v>0</v>
      </c>
      <c r="AW13" s="30">
        <f t="shared" si="21"/>
        <v>0</v>
      </c>
    </row>
    <row r="14" spans="1:49">
      <c r="A14" s="2">
        <v>12</v>
      </c>
      <c r="B14" s="1" t="s">
        <v>24</v>
      </c>
      <c r="C14" s="1" t="s">
        <v>36</v>
      </c>
      <c r="D14" s="3">
        <v>137.28</v>
      </c>
      <c r="E14" s="3">
        <v>11.57</v>
      </c>
      <c r="F14" s="30">
        <v>0</v>
      </c>
      <c r="G14" s="30">
        <f t="shared" si="0"/>
        <v>0</v>
      </c>
      <c r="H14" s="30">
        <v>0</v>
      </c>
      <c r="I14" s="30">
        <f t="shared" si="1"/>
        <v>0</v>
      </c>
      <c r="J14" s="30">
        <v>0</v>
      </c>
      <c r="K14" s="30">
        <f t="shared" si="2"/>
        <v>0</v>
      </c>
      <c r="L14" s="30">
        <v>0</v>
      </c>
      <c r="M14" s="30">
        <f t="shared" si="3"/>
        <v>0</v>
      </c>
      <c r="N14" s="30">
        <v>0</v>
      </c>
      <c r="O14" s="30">
        <f t="shared" si="4"/>
        <v>0</v>
      </c>
      <c r="P14" s="30">
        <v>0</v>
      </c>
      <c r="Q14" s="30">
        <f t="shared" si="5"/>
        <v>0</v>
      </c>
      <c r="R14" s="30">
        <v>0</v>
      </c>
      <c r="S14" s="30">
        <f t="shared" si="6"/>
        <v>0</v>
      </c>
      <c r="T14" s="30">
        <v>0</v>
      </c>
      <c r="U14" s="30">
        <f t="shared" si="7"/>
        <v>0</v>
      </c>
      <c r="V14" s="30">
        <v>0</v>
      </c>
      <c r="W14" s="30">
        <f t="shared" si="8"/>
        <v>0</v>
      </c>
      <c r="X14" s="30">
        <v>0</v>
      </c>
      <c r="Y14" s="30">
        <f t="shared" si="9"/>
        <v>0</v>
      </c>
      <c r="Z14" s="30">
        <v>0</v>
      </c>
      <c r="AA14" s="30">
        <f t="shared" si="10"/>
        <v>0</v>
      </c>
      <c r="AB14" s="30">
        <v>0</v>
      </c>
      <c r="AC14" s="30">
        <f t="shared" si="11"/>
        <v>0</v>
      </c>
      <c r="AD14" s="30">
        <v>1813600</v>
      </c>
      <c r="AE14" s="30">
        <f t="shared" si="12"/>
        <v>2.813356709400628E-2</v>
      </c>
      <c r="AF14" s="30">
        <v>1494444.5</v>
      </c>
      <c r="AG14" s="30">
        <f t="shared" si="13"/>
        <v>2.1133396761963616E-2</v>
      </c>
      <c r="AH14" s="30">
        <v>9893848</v>
      </c>
      <c r="AI14" s="30">
        <f t="shared" si="14"/>
        <v>0.10369214595073874</v>
      </c>
      <c r="AJ14" s="30">
        <v>10886710</v>
      </c>
      <c r="AK14" s="30">
        <f t="shared" si="15"/>
        <v>0.1102912435715652</v>
      </c>
      <c r="AL14" s="30">
        <v>1316000</v>
      </c>
      <c r="AM14" s="30">
        <f t="shared" si="16"/>
        <v>3.3400123686458935E-2</v>
      </c>
      <c r="AN14" s="30">
        <v>1852800</v>
      </c>
      <c r="AO14" s="30">
        <f t="shared" si="17"/>
        <v>4.8091673348251179E-2</v>
      </c>
      <c r="AP14" s="30">
        <v>0</v>
      </c>
      <c r="AQ14" s="30">
        <f t="shared" si="18"/>
        <v>0</v>
      </c>
      <c r="AR14" s="30">
        <v>0</v>
      </c>
      <c r="AS14" s="30">
        <f t="shared" si="19"/>
        <v>0</v>
      </c>
      <c r="AT14" s="30">
        <v>0</v>
      </c>
      <c r="AU14" s="30">
        <f t="shared" si="20"/>
        <v>0</v>
      </c>
      <c r="AV14" s="30">
        <v>0</v>
      </c>
      <c r="AW14" s="30">
        <f t="shared" si="21"/>
        <v>0</v>
      </c>
    </row>
    <row r="15" spans="1:49">
      <c r="A15" s="2">
        <v>13</v>
      </c>
      <c r="B15" s="1" t="s">
        <v>24</v>
      </c>
      <c r="C15" s="1" t="s">
        <v>37</v>
      </c>
      <c r="D15" s="3">
        <v>138.24</v>
      </c>
      <c r="E15" s="3">
        <v>11.57</v>
      </c>
      <c r="F15" s="30">
        <v>0</v>
      </c>
      <c r="G15" s="30">
        <f t="shared" si="0"/>
        <v>0</v>
      </c>
      <c r="H15" s="30">
        <v>0</v>
      </c>
      <c r="I15" s="30">
        <f t="shared" si="1"/>
        <v>0</v>
      </c>
      <c r="J15" s="30">
        <v>0</v>
      </c>
      <c r="K15" s="30">
        <f t="shared" si="2"/>
        <v>0</v>
      </c>
      <c r="L15" s="30">
        <v>0</v>
      </c>
      <c r="M15" s="30">
        <f t="shared" si="3"/>
        <v>0</v>
      </c>
      <c r="N15" s="30">
        <v>0</v>
      </c>
      <c r="O15" s="30">
        <f t="shared" si="4"/>
        <v>0</v>
      </c>
      <c r="P15" s="30">
        <v>0</v>
      </c>
      <c r="Q15" s="30">
        <f t="shared" si="5"/>
        <v>0</v>
      </c>
      <c r="R15" s="30">
        <v>0</v>
      </c>
      <c r="S15" s="30">
        <f t="shared" si="6"/>
        <v>0</v>
      </c>
      <c r="T15" s="30">
        <v>0</v>
      </c>
      <c r="U15" s="30">
        <f t="shared" si="7"/>
        <v>0</v>
      </c>
      <c r="V15" s="30">
        <v>0</v>
      </c>
      <c r="W15" s="30">
        <f t="shared" si="8"/>
        <v>0</v>
      </c>
      <c r="X15" s="30">
        <v>0</v>
      </c>
      <c r="Y15" s="30">
        <f t="shared" si="9"/>
        <v>0</v>
      </c>
      <c r="Z15" s="30">
        <v>0</v>
      </c>
      <c r="AA15" s="30">
        <f t="shared" si="10"/>
        <v>0</v>
      </c>
      <c r="AB15" s="30">
        <v>0</v>
      </c>
      <c r="AC15" s="30">
        <f t="shared" si="11"/>
        <v>0</v>
      </c>
      <c r="AD15" s="30">
        <v>242000</v>
      </c>
      <c r="AE15" s="30">
        <f t="shared" si="12"/>
        <v>3.7540379558610058E-3</v>
      </c>
      <c r="AF15" s="30">
        <v>251200</v>
      </c>
      <c r="AG15" s="30">
        <f t="shared" si="13"/>
        <v>3.5522960314720692E-3</v>
      </c>
      <c r="AH15" s="30">
        <v>1900910.375</v>
      </c>
      <c r="AI15" s="30">
        <f t="shared" si="14"/>
        <v>1.9922428163821952E-2</v>
      </c>
      <c r="AJ15" s="30">
        <v>2002064.5</v>
      </c>
      <c r="AK15" s="30">
        <f t="shared" si="15"/>
        <v>2.0282544810643795E-2</v>
      </c>
      <c r="AL15" s="30">
        <v>56400</v>
      </c>
      <c r="AM15" s="30">
        <f t="shared" si="16"/>
        <v>1.4314338722768115E-3</v>
      </c>
      <c r="AN15" s="30">
        <v>210720</v>
      </c>
      <c r="AO15" s="30">
        <f t="shared" si="17"/>
        <v>5.4694934196586184E-3</v>
      </c>
      <c r="AP15" s="30">
        <v>0</v>
      </c>
      <c r="AQ15" s="30">
        <f t="shared" si="18"/>
        <v>0</v>
      </c>
      <c r="AR15" s="30">
        <v>0</v>
      </c>
      <c r="AS15" s="30">
        <f t="shared" si="19"/>
        <v>0</v>
      </c>
      <c r="AT15" s="30">
        <v>0</v>
      </c>
      <c r="AU15" s="30">
        <f t="shared" si="20"/>
        <v>0</v>
      </c>
      <c r="AV15" s="30">
        <v>0</v>
      </c>
      <c r="AW15" s="30">
        <f t="shared" si="21"/>
        <v>0</v>
      </c>
    </row>
    <row r="16" spans="1:49">
      <c r="A16" s="2">
        <v>14</v>
      </c>
      <c r="B16" s="1" t="s">
        <v>24</v>
      </c>
      <c r="C16" s="1" t="s">
        <v>38</v>
      </c>
      <c r="D16" s="3">
        <v>143.28</v>
      </c>
      <c r="E16" s="3">
        <v>9.6300000000000008</v>
      </c>
      <c r="F16" s="30">
        <v>0</v>
      </c>
      <c r="G16" s="30">
        <f t="shared" si="0"/>
        <v>0</v>
      </c>
      <c r="H16" s="30">
        <v>0</v>
      </c>
      <c r="I16" s="30">
        <f t="shared" si="1"/>
        <v>0</v>
      </c>
      <c r="J16" s="30">
        <v>0</v>
      </c>
      <c r="K16" s="30">
        <f t="shared" si="2"/>
        <v>0</v>
      </c>
      <c r="L16" s="30">
        <v>0</v>
      </c>
      <c r="M16" s="30">
        <f t="shared" si="3"/>
        <v>0</v>
      </c>
      <c r="N16" s="30">
        <v>0</v>
      </c>
      <c r="O16" s="30">
        <f t="shared" si="4"/>
        <v>0</v>
      </c>
      <c r="P16" s="30">
        <v>0</v>
      </c>
      <c r="Q16" s="30">
        <f t="shared" si="5"/>
        <v>0</v>
      </c>
      <c r="R16" s="30">
        <v>0</v>
      </c>
      <c r="S16" s="30">
        <f t="shared" si="6"/>
        <v>0</v>
      </c>
      <c r="T16" s="30">
        <v>0</v>
      </c>
      <c r="U16" s="30">
        <f t="shared" si="7"/>
        <v>0</v>
      </c>
      <c r="V16" s="30">
        <v>0</v>
      </c>
      <c r="W16" s="30">
        <f t="shared" si="8"/>
        <v>0</v>
      </c>
      <c r="X16" s="30">
        <v>0</v>
      </c>
      <c r="Y16" s="30">
        <f t="shared" si="9"/>
        <v>0</v>
      </c>
      <c r="Z16" s="30">
        <v>0</v>
      </c>
      <c r="AA16" s="30">
        <f t="shared" si="10"/>
        <v>0</v>
      </c>
      <c r="AB16" s="30">
        <v>0</v>
      </c>
      <c r="AC16" s="30">
        <f t="shared" si="11"/>
        <v>0</v>
      </c>
      <c r="AD16" s="30">
        <v>0</v>
      </c>
      <c r="AE16" s="30">
        <f t="shared" si="12"/>
        <v>0</v>
      </c>
      <c r="AF16" s="30">
        <v>0</v>
      </c>
      <c r="AG16" s="30">
        <f t="shared" si="13"/>
        <v>0</v>
      </c>
      <c r="AH16" s="30">
        <v>0</v>
      </c>
      <c r="AI16" s="30">
        <f t="shared" si="14"/>
        <v>0</v>
      </c>
      <c r="AJ16" s="30">
        <v>148000</v>
      </c>
      <c r="AK16" s="30">
        <f t="shared" si="15"/>
        <v>1.4993606010072511E-3</v>
      </c>
      <c r="AL16" s="30">
        <v>0</v>
      </c>
      <c r="AM16" s="30">
        <f t="shared" si="16"/>
        <v>0</v>
      </c>
      <c r="AN16" s="30">
        <v>262000</v>
      </c>
      <c r="AO16" s="30">
        <f t="shared" si="17"/>
        <v>6.8005280749362093E-3</v>
      </c>
      <c r="AP16" s="30">
        <v>5396329.5</v>
      </c>
      <c r="AQ16" s="30">
        <f t="shared" si="18"/>
        <v>9.4637078271549227E-2</v>
      </c>
      <c r="AR16" s="30">
        <v>3974023.5</v>
      </c>
      <c r="AS16" s="30">
        <f t="shared" si="19"/>
        <v>7.9621776081637563E-2</v>
      </c>
      <c r="AT16" s="30">
        <v>0</v>
      </c>
      <c r="AU16" s="30">
        <f t="shared" si="20"/>
        <v>0</v>
      </c>
      <c r="AV16" s="30">
        <v>0</v>
      </c>
      <c r="AW16" s="30">
        <f t="shared" si="21"/>
        <v>0</v>
      </c>
    </row>
    <row r="17" spans="1:49">
      <c r="A17" s="2">
        <v>15</v>
      </c>
      <c r="B17" s="1" t="s">
        <v>24</v>
      </c>
      <c r="C17" s="1" t="s">
        <v>39</v>
      </c>
      <c r="D17" s="3">
        <v>145.32</v>
      </c>
      <c r="E17" s="3">
        <v>10.62</v>
      </c>
      <c r="F17" s="30">
        <v>0</v>
      </c>
      <c r="G17" s="30">
        <f t="shared" si="0"/>
        <v>0</v>
      </c>
      <c r="H17" s="30">
        <v>0</v>
      </c>
      <c r="I17" s="30">
        <f t="shared" si="1"/>
        <v>0</v>
      </c>
      <c r="J17" s="30">
        <v>0</v>
      </c>
      <c r="K17" s="30">
        <f t="shared" si="2"/>
        <v>0</v>
      </c>
      <c r="L17" s="30">
        <v>0</v>
      </c>
      <c r="M17" s="30">
        <f t="shared" si="3"/>
        <v>0</v>
      </c>
      <c r="N17" s="30">
        <v>0</v>
      </c>
      <c r="O17" s="30">
        <f t="shared" si="4"/>
        <v>0</v>
      </c>
      <c r="P17" s="30">
        <v>0</v>
      </c>
      <c r="Q17" s="30">
        <f t="shared" si="5"/>
        <v>0</v>
      </c>
      <c r="R17" s="30">
        <v>0</v>
      </c>
      <c r="S17" s="30">
        <f t="shared" si="6"/>
        <v>0</v>
      </c>
      <c r="T17" s="30">
        <v>0</v>
      </c>
      <c r="U17" s="30">
        <f t="shared" si="7"/>
        <v>0</v>
      </c>
      <c r="V17" s="30">
        <v>0</v>
      </c>
      <c r="W17" s="30">
        <f t="shared" si="8"/>
        <v>0</v>
      </c>
      <c r="X17" s="30">
        <v>0</v>
      </c>
      <c r="Y17" s="30">
        <f t="shared" si="9"/>
        <v>0</v>
      </c>
      <c r="Z17" s="30">
        <v>0</v>
      </c>
      <c r="AA17" s="30">
        <f t="shared" si="10"/>
        <v>0</v>
      </c>
      <c r="AB17" s="30">
        <v>0</v>
      </c>
      <c r="AC17" s="30">
        <f t="shared" si="11"/>
        <v>0</v>
      </c>
      <c r="AD17" s="30">
        <v>0</v>
      </c>
      <c r="AE17" s="30">
        <f t="shared" si="12"/>
        <v>0</v>
      </c>
      <c r="AF17" s="30">
        <v>0</v>
      </c>
      <c r="AG17" s="30">
        <f t="shared" si="13"/>
        <v>0</v>
      </c>
      <c r="AH17" s="30">
        <v>0</v>
      </c>
      <c r="AI17" s="30">
        <f t="shared" si="14"/>
        <v>0</v>
      </c>
      <c r="AJ17" s="30">
        <v>0</v>
      </c>
      <c r="AK17" s="30">
        <f t="shared" si="15"/>
        <v>0</v>
      </c>
      <c r="AL17" s="30">
        <v>6182400</v>
      </c>
      <c r="AM17" s="30">
        <f t="shared" si="16"/>
        <v>0.15690951723340707</v>
      </c>
      <c r="AN17" s="30">
        <v>5348104.5</v>
      </c>
      <c r="AO17" s="30">
        <f t="shared" si="17"/>
        <v>0.13881654503794916</v>
      </c>
      <c r="AP17" s="30">
        <v>0</v>
      </c>
      <c r="AQ17" s="30">
        <f t="shared" si="18"/>
        <v>0</v>
      </c>
      <c r="AR17" s="30">
        <v>0</v>
      </c>
      <c r="AS17" s="30">
        <f t="shared" si="19"/>
        <v>0</v>
      </c>
      <c r="AT17" s="30">
        <v>0</v>
      </c>
      <c r="AU17" s="30">
        <f t="shared" si="20"/>
        <v>0</v>
      </c>
      <c r="AV17" s="30">
        <v>0</v>
      </c>
      <c r="AW17" s="30">
        <f t="shared" si="21"/>
        <v>0</v>
      </c>
    </row>
    <row r="18" spans="1:49">
      <c r="A18" s="2">
        <v>16</v>
      </c>
      <c r="B18" s="1" t="s">
        <v>24</v>
      </c>
      <c r="C18" s="1" t="s">
        <v>40</v>
      </c>
      <c r="D18" s="3">
        <v>145.91999999999999</v>
      </c>
      <c r="E18" s="3">
        <v>10.62</v>
      </c>
      <c r="F18" s="30">
        <v>0</v>
      </c>
      <c r="G18" s="30">
        <f t="shared" si="0"/>
        <v>0</v>
      </c>
      <c r="H18" s="30">
        <v>0</v>
      </c>
      <c r="I18" s="30">
        <f t="shared" si="1"/>
        <v>0</v>
      </c>
      <c r="J18" s="30">
        <v>0</v>
      </c>
      <c r="K18" s="30">
        <f t="shared" si="2"/>
        <v>0</v>
      </c>
      <c r="L18" s="30">
        <v>0</v>
      </c>
      <c r="M18" s="30">
        <f t="shared" si="3"/>
        <v>0</v>
      </c>
      <c r="N18" s="30">
        <v>0</v>
      </c>
      <c r="O18" s="30">
        <f t="shared" si="4"/>
        <v>0</v>
      </c>
      <c r="P18" s="30">
        <v>0</v>
      </c>
      <c r="Q18" s="30">
        <f t="shared" si="5"/>
        <v>0</v>
      </c>
      <c r="R18" s="30">
        <v>0</v>
      </c>
      <c r="S18" s="30">
        <f t="shared" si="6"/>
        <v>0</v>
      </c>
      <c r="T18" s="30">
        <v>0</v>
      </c>
      <c r="U18" s="30">
        <f t="shared" si="7"/>
        <v>0</v>
      </c>
      <c r="V18" s="30">
        <v>0</v>
      </c>
      <c r="W18" s="30">
        <f t="shared" si="8"/>
        <v>0</v>
      </c>
      <c r="X18" s="30">
        <v>0</v>
      </c>
      <c r="Y18" s="30">
        <f t="shared" si="9"/>
        <v>0</v>
      </c>
      <c r="Z18" s="30">
        <v>0</v>
      </c>
      <c r="AA18" s="30">
        <f t="shared" si="10"/>
        <v>0</v>
      </c>
      <c r="AB18" s="30">
        <v>0</v>
      </c>
      <c r="AC18" s="30">
        <f t="shared" si="11"/>
        <v>0</v>
      </c>
      <c r="AD18" s="30">
        <v>0</v>
      </c>
      <c r="AE18" s="30">
        <f t="shared" si="12"/>
        <v>0</v>
      </c>
      <c r="AF18" s="30">
        <v>0</v>
      </c>
      <c r="AG18" s="30">
        <f t="shared" si="13"/>
        <v>0</v>
      </c>
      <c r="AH18" s="30">
        <v>0</v>
      </c>
      <c r="AI18" s="30">
        <f t="shared" si="14"/>
        <v>0</v>
      </c>
      <c r="AJ18" s="30">
        <v>0</v>
      </c>
      <c r="AK18" s="30">
        <f t="shared" si="15"/>
        <v>0</v>
      </c>
      <c r="AL18" s="30">
        <v>269552.9375</v>
      </c>
      <c r="AM18" s="30">
        <f t="shared" si="16"/>
        <v>6.8412625019364246E-3</v>
      </c>
      <c r="AN18" s="30">
        <v>0</v>
      </c>
      <c r="AO18" s="30">
        <f t="shared" si="17"/>
        <v>0</v>
      </c>
      <c r="AP18" s="30">
        <v>0</v>
      </c>
      <c r="AQ18" s="30">
        <f t="shared" si="18"/>
        <v>0</v>
      </c>
      <c r="AR18" s="30">
        <v>0</v>
      </c>
      <c r="AS18" s="30">
        <f t="shared" si="19"/>
        <v>0</v>
      </c>
      <c r="AT18" s="30">
        <v>0</v>
      </c>
      <c r="AU18" s="30">
        <f t="shared" si="20"/>
        <v>0</v>
      </c>
      <c r="AV18" s="30">
        <v>0</v>
      </c>
      <c r="AW18" s="30">
        <f t="shared" si="21"/>
        <v>0</v>
      </c>
    </row>
    <row r="19" spans="1:49">
      <c r="A19" s="2">
        <v>17</v>
      </c>
      <c r="B19" s="1" t="s">
        <v>24</v>
      </c>
      <c r="C19" s="1" t="s">
        <v>41</v>
      </c>
      <c r="D19" s="3">
        <v>151.32</v>
      </c>
      <c r="E19" s="3">
        <v>13.6</v>
      </c>
      <c r="F19" s="30">
        <v>0</v>
      </c>
      <c r="G19" s="30">
        <f t="shared" si="0"/>
        <v>0</v>
      </c>
      <c r="H19" s="30">
        <v>0</v>
      </c>
      <c r="I19" s="30">
        <f t="shared" si="1"/>
        <v>0</v>
      </c>
      <c r="J19" s="30">
        <v>0</v>
      </c>
      <c r="K19" s="30">
        <f t="shared" si="2"/>
        <v>0</v>
      </c>
      <c r="L19" s="30">
        <v>0</v>
      </c>
      <c r="M19" s="30">
        <f t="shared" si="3"/>
        <v>0</v>
      </c>
      <c r="N19" s="30">
        <v>0</v>
      </c>
      <c r="O19" s="30">
        <f t="shared" si="4"/>
        <v>0</v>
      </c>
      <c r="P19" s="30">
        <v>0</v>
      </c>
      <c r="Q19" s="30">
        <f t="shared" si="5"/>
        <v>0</v>
      </c>
      <c r="R19" s="30">
        <v>0</v>
      </c>
      <c r="S19" s="30">
        <f t="shared" si="6"/>
        <v>0</v>
      </c>
      <c r="T19" s="30">
        <v>0</v>
      </c>
      <c r="U19" s="30">
        <f t="shared" si="7"/>
        <v>0</v>
      </c>
      <c r="V19" s="30">
        <v>0</v>
      </c>
      <c r="W19" s="30">
        <f t="shared" si="8"/>
        <v>0</v>
      </c>
      <c r="X19" s="30">
        <v>0</v>
      </c>
      <c r="Y19" s="30">
        <f t="shared" si="9"/>
        <v>0</v>
      </c>
      <c r="Z19" s="30">
        <v>0</v>
      </c>
      <c r="AA19" s="30">
        <f t="shared" si="10"/>
        <v>0</v>
      </c>
      <c r="AB19" s="30">
        <v>0</v>
      </c>
      <c r="AC19" s="30">
        <f t="shared" si="11"/>
        <v>0</v>
      </c>
      <c r="AD19" s="30">
        <v>0</v>
      </c>
      <c r="AE19" s="30">
        <f t="shared" si="12"/>
        <v>0</v>
      </c>
      <c r="AF19" s="30">
        <v>0</v>
      </c>
      <c r="AG19" s="30">
        <f t="shared" si="13"/>
        <v>0</v>
      </c>
      <c r="AH19" s="30">
        <v>1019733.3125</v>
      </c>
      <c r="AI19" s="30">
        <f t="shared" si="14"/>
        <v>1.0687281174178163E-2</v>
      </c>
      <c r="AJ19" s="30">
        <v>774400</v>
      </c>
      <c r="AK19" s="30">
        <f t="shared" si="15"/>
        <v>7.8453030366217244E-3</v>
      </c>
      <c r="AL19" s="30">
        <v>0</v>
      </c>
      <c r="AM19" s="30">
        <f t="shared" si="16"/>
        <v>0</v>
      </c>
      <c r="AN19" s="30">
        <v>0</v>
      </c>
      <c r="AO19" s="30">
        <f t="shared" si="17"/>
        <v>0</v>
      </c>
      <c r="AP19" s="30">
        <v>0</v>
      </c>
      <c r="AQ19" s="30">
        <f t="shared" si="18"/>
        <v>0</v>
      </c>
      <c r="AR19" s="30">
        <v>0</v>
      </c>
      <c r="AS19" s="30">
        <f t="shared" si="19"/>
        <v>0</v>
      </c>
      <c r="AT19" s="30">
        <v>0</v>
      </c>
      <c r="AU19" s="30">
        <f t="shared" si="20"/>
        <v>0</v>
      </c>
      <c r="AV19" s="30">
        <v>0</v>
      </c>
      <c r="AW19" s="30">
        <f t="shared" si="21"/>
        <v>0</v>
      </c>
    </row>
    <row r="20" spans="1:49">
      <c r="A20" s="2">
        <v>18</v>
      </c>
      <c r="B20" s="1" t="s">
        <v>24</v>
      </c>
      <c r="C20" s="1" t="s">
        <v>42</v>
      </c>
      <c r="D20" s="3">
        <v>153.36000000000001</v>
      </c>
      <c r="E20" s="3">
        <v>10.3</v>
      </c>
      <c r="F20" s="30">
        <v>0</v>
      </c>
      <c r="G20" s="30">
        <f t="shared" si="0"/>
        <v>0</v>
      </c>
      <c r="H20" s="30">
        <v>0</v>
      </c>
      <c r="I20" s="30">
        <f t="shared" si="1"/>
        <v>0</v>
      </c>
      <c r="J20" s="30">
        <v>0</v>
      </c>
      <c r="K20" s="30">
        <f t="shared" si="2"/>
        <v>0</v>
      </c>
      <c r="L20" s="30">
        <v>0</v>
      </c>
      <c r="M20" s="30">
        <f t="shared" si="3"/>
        <v>0</v>
      </c>
      <c r="N20" s="30">
        <v>0</v>
      </c>
      <c r="O20" s="30">
        <f t="shared" si="4"/>
        <v>0</v>
      </c>
      <c r="P20" s="30">
        <v>0</v>
      </c>
      <c r="Q20" s="30">
        <f t="shared" si="5"/>
        <v>0</v>
      </c>
      <c r="R20" s="30">
        <v>0</v>
      </c>
      <c r="S20" s="30">
        <f t="shared" si="6"/>
        <v>0</v>
      </c>
      <c r="T20" s="30">
        <v>0</v>
      </c>
      <c r="U20" s="30">
        <f t="shared" si="7"/>
        <v>0</v>
      </c>
      <c r="V20" s="30">
        <v>0</v>
      </c>
      <c r="W20" s="30">
        <f t="shared" si="8"/>
        <v>0</v>
      </c>
      <c r="X20" s="30">
        <v>0</v>
      </c>
      <c r="Y20" s="30">
        <f t="shared" si="9"/>
        <v>0</v>
      </c>
      <c r="Z20" s="30">
        <v>0</v>
      </c>
      <c r="AA20" s="30">
        <f t="shared" si="10"/>
        <v>0</v>
      </c>
      <c r="AB20" s="30">
        <v>0</v>
      </c>
      <c r="AC20" s="30">
        <f t="shared" si="11"/>
        <v>0</v>
      </c>
      <c r="AD20" s="30">
        <v>0</v>
      </c>
      <c r="AE20" s="30">
        <f t="shared" si="12"/>
        <v>0</v>
      </c>
      <c r="AF20" s="30">
        <v>0</v>
      </c>
      <c r="AG20" s="30">
        <f t="shared" si="13"/>
        <v>0</v>
      </c>
      <c r="AH20" s="30">
        <v>0</v>
      </c>
      <c r="AI20" s="30">
        <f t="shared" si="14"/>
        <v>0</v>
      </c>
      <c r="AJ20" s="30">
        <v>0</v>
      </c>
      <c r="AK20" s="30">
        <f t="shared" si="15"/>
        <v>0</v>
      </c>
      <c r="AL20" s="30">
        <v>0</v>
      </c>
      <c r="AM20" s="30">
        <f t="shared" si="16"/>
        <v>0</v>
      </c>
      <c r="AN20" s="30">
        <v>0</v>
      </c>
      <c r="AO20" s="30">
        <f t="shared" si="17"/>
        <v>0</v>
      </c>
      <c r="AP20" s="30">
        <v>5327250</v>
      </c>
      <c r="AQ20" s="30">
        <f t="shared" si="18"/>
        <v>9.3425609985845121E-2</v>
      </c>
      <c r="AR20" s="30">
        <v>3842800</v>
      </c>
      <c r="AS20" s="30">
        <f t="shared" si="19"/>
        <v>7.6992640110587374E-2</v>
      </c>
      <c r="AT20" s="30">
        <v>419600</v>
      </c>
      <c r="AU20" s="30">
        <f t="shared" si="20"/>
        <v>1.1154971590582192E-2</v>
      </c>
      <c r="AV20" s="30">
        <v>866000</v>
      </c>
      <c r="AW20" s="30">
        <f t="shared" si="21"/>
        <v>2.3080648859366115E-2</v>
      </c>
    </row>
    <row r="21" spans="1:49">
      <c r="A21" s="2">
        <v>19</v>
      </c>
      <c r="B21" s="1" t="s">
        <v>24</v>
      </c>
      <c r="C21" s="1" t="s">
        <v>43</v>
      </c>
      <c r="D21" s="3">
        <v>157.32</v>
      </c>
      <c r="E21" s="3">
        <v>12.66</v>
      </c>
      <c r="F21" s="30">
        <v>0</v>
      </c>
      <c r="G21" s="30">
        <f t="shared" si="0"/>
        <v>0</v>
      </c>
      <c r="H21" s="30">
        <v>0</v>
      </c>
      <c r="I21" s="30">
        <f t="shared" si="1"/>
        <v>0</v>
      </c>
      <c r="J21" s="30">
        <v>0</v>
      </c>
      <c r="K21" s="30">
        <f t="shared" si="2"/>
        <v>0</v>
      </c>
      <c r="L21" s="30">
        <v>0</v>
      </c>
      <c r="M21" s="30">
        <f t="shared" si="3"/>
        <v>0</v>
      </c>
      <c r="N21" s="30">
        <v>0</v>
      </c>
      <c r="O21" s="30">
        <f t="shared" si="4"/>
        <v>0</v>
      </c>
      <c r="P21" s="30">
        <v>0</v>
      </c>
      <c r="Q21" s="30">
        <f t="shared" si="5"/>
        <v>0</v>
      </c>
      <c r="R21" s="30">
        <v>0</v>
      </c>
      <c r="S21" s="30">
        <f t="shared" si="6"/>
        <v>0</v>
      </c>
      <c r="T21" s="30">
        <v>0</v>
      </c>
      <c r="U21" s="30">
        <f t="shared" si="7"/>
        <v>0</v>
      </c>
      <c r="V21" s="30">
        <v>0</v>
      </c>
      <c r="W21" s="30">
        <f t="shared" si="8"/>
        <v>0</v>
      </c>
      <c r="X21" s="30">
        <v>0</v>
      </c>
      <c r="Y21" s="30">
        <f t="shared" si="9"/>
        <v>0</v>
      </c>
      <c r="Z21" s="30">
        <v>0</v>
      </c>
      <c r="AA21" s="30">
        <f t="shared" si="10"/>
        <v>0</v>
      </c>
      <c r="AB21" s="30">
        <v>0</v>
      </c>
      <c r="AC21" s="30">
        <f t="shared" si="11"/>
        <v>0</v>
      </c>
      <c r="AD21" s="30">
        <v>0</v>
      </c>
      <c r="AE21" s="30">
        <f t="shared" si="12"/>
        <v>0</v>
      </c>
      <c r="AF21" s="30">
        <v>0</v>
      </c>
      <c r="AG21" s="30">
        <f t="shared" si="13"/>
        <v>0</v>
      </c>
      <c r="AH21" s="30">
        <v>0</v>
      </c>
      <c r="AI21" s="30">
        <f t="shared" si="14"/>
        <v>0</v>
      </c>
      <c r="AJ21" s="30">
        <v>0</v>
      </c>
      <c r="AK21" s="30">
        <f t="shared" si="15"/>
        <v>0</v>
      </c>
      <c r="AL21" s="30">
        <v>0</v>
      </c>
      <c r="AM21" s="30">
        <f t="shared" si="16"/>
        <v>0</v>
      </c>
      <c r="AN21" s="30">
        <v>0</v>
      </c>
      <c r="AO21" s="30">
        <f t="shared" si="17"/>
        <v>0</v>
      </c>
      <c r="AP21" s="30">
        <v>1146228.625</v>
      </c>
      <c r="AQ21" s="30">
        <f t="shared" si="18"/>
        <v>2.0101761410457837E-2</v>
      </c>
      <c r="AR21" s="30">
        <v>1296400</v>
      </c>
      <c r="AS21" s="30">
        <f t="shared" si="19"/>
        <v>2.5974096658521253E-2</v>
      </c>
      <c r="AT21" s="30">
        <v>69200</v>
      </c>
      <c r="AU21" s="30">
        <f t="shared" si="20"/>
        <v>1.8396664300960146E-3</v>
      </c>
      <c r="AV21" s="30">
        <v>0</v>
      </c>
      <c r="AW21" s="30">
        <f t="shared" si="21"/>
        <v>0</v>
      </c>
    </row>
    <row r="22" spans="1:49">
      <c r="A22" s="2">
        <v>20</v>
      </c>
      <c r="B22" s="1" t="s">
        <v>24</v>
      </c>
      <c r="C22" s="1" t="s">
        <v>44</v>
      </c>
      <c r="D22" s="3">
        <v>159.36000000000001</v>
      </c>
      <c r="E22" s="3">
        <v>12</v>
      </c>
      <c r="F22" s="30">
        <v>0</v>
      </c>
      <c r="G22" s="30">
        <f t="shared" si="0"/>
        <v>0</v>
      </c>
      <c r="H22" s="30">
        <v>0</v>
      </c>
      <c r="I22" s="30">
        <f t="shared" si="1"/>
        <v>0</v>
      </c>
      <c r="J22" s="30">
        <v>0</v>
      </c>
      <c r="K22" s="30">
        <f t="shared" si="2"/>
        <v>0</v>
      </c>
      <c r="L22" s="30">
        <v>0</v>
      </c>
      <c r="M22" s="30">
        <f t="shared" si="3"/>
        <v>0</v>
      </c>
      <c r="N22" s="30">
        <v>0</v>
      </c>
      <c r="O22" s="30">
        <f t="shared" si="4"/>
        <v>0</v>
      </c>
      <c r="P22" s="30">
        <v>0</v>
      </c>
      <c r="Q22" s="30">
        <f t="shared" si="5"/>
        <v>0</v>
      </c>
      <c r="R22" s="30">
        <v>0</v>
      </c>
      <c r="S22" s="30">
        <f t="shared" si="6"/>
        <v>0</v>
      </c>
      <c r="T22" s="30">
        <v>0</v>
      </c>
      <c r="U22" s="30">
        <f t="shared" si="7"/>
        <v>0</v>
      </c>
      <c r="V22" s="30">
        <v>0</v>
      </c>
      <c r="W22" s="30">
        <f t="shared" si="8"/>
        <v>0</v>
      </c>
      <c r="X22" s="30">
        <v>0</v>
      </c>
      <c r="Y22" s="30">
        <f t="shared" si="9"/>
        <v>0</v>
      </c>
      <c r="Z22" s="30">
        <v>0</v>
      </c>
      <c r="AA22" s="30">
        <f t="shared" si="10"/>
        <v>0</v>
      </c>
      <c r="AB22" s="30">
        <v>0</v>
      </c>
      <c r="AC22" s="30">
        <f t="shared" si="11"/>
        <v>0</v>
      </c>
      <c r="AD22" s="30">
        <v>0</v>
      </c>
      <c r="AE22" s="30">
        <f t="shared" si="12"/>
        <v>0</v>
      </c>
      <c r="AF22" s="30">
        <v>0</v>
      </c>
      <c r="AG22" s="30">
        <f t="shared" si="13"/>
        <v>0</v>
      </c>
      <c r="AH22" s="30">
        <v>2167657</v>
      </c>
      <c r="AI22" s="30">
        <f t="shared" si="14"/>
        <v>2.2718057323615693E-2</v>
      </c>
      <c r="AJ22" s="30">
        <v>2211485.75</v>
      </c>
      <c r="AK22" s="30">
        <f t="shared" si="15"/>
        <v>2.2404152724587643E-2</v>
      </c>
      <c r="AL22" s="30">
        <v>483200</v>
      </c>
      <c r="AM22" s="30">
        <f t="shared" si="16"/>
        <v>1.2263632040499208E-2</v>
      </c>
      <c r="AN22" s="30">
        <v>623600</v>
      </c>
      <c r="AO22" s="30">
        <f t="shared" si="17"/>
        <v>1.6186295066909238E-2</v>
      </c>
      <c r="AP22" s="30">
        <v>0</v>
      </c>
      <c r="AQ22" s="30">
        <f t="shared" si="18"/>
        <v>0</v>
      </c>
      <c r="AR22" s="30">
        <v>0</v>
      </c>
      <c r="AS22" s="30">
        <f t="shared" si="19"/>
        <v>0</v>
      </c>
      <c r="AT22" s="30">
        <v>0</v>
      </c>
      <c r="AU22" s="30">
        <f t="shared" si="20"/>
        <v>0</v>
      </c>
      <c r="AV22" s="30">
        <v>0</v>
      </c>
      <c r="AW22" s="30">
        <f t="shared" si="21"/>
        <v>0</v>
      </c>
    </row>
    <row r="23" spans="1:49">
      <c r="A23" s="2">
        <v>21</v>
      </c>
      <c r="B23" s="1" t="s">
        <v>24</v>
      </c>
      <c r="C23" s="1" t="s">
        <v>45</v>
      </c>
      <c r="D23" s="3">
        <v>163.32</v>
      </c>
      <c r="E23" s="3">
        <v>13.83</v>
      </c>
      <c r="F23" s="30">
        <v>0</v>
      </c>
      <c r="G23" s="30">
        <f t="shared" si="0"/>
        <v>0</v>
      </c>
      <c r="H23" s="30">
        <v>0</v>
      </c>
      <c r="I23" s="30">
        <f t="shared" si="1"/>
        <v>0</v>
      </c>
      <c r="J23" s="30">
        <v>0</v>
      </c>
      <c r="K23" s="30">
        <f t="shared" si="2"/>
        <v>0</v>
      </c>
      <c r="L23" s="30">
        <v>0</v>
      </c>
      <c r="M23" s="30">
        <f t="shared" si="3"/>
        <v>0</v>
      </c>
      <c r="N23" s="30">
        <v>0</v>
      </c>
      <c r="O23" s="30">
        <f t="shared" si="4"/>
        <v>0</v>
      </c>
      <c r="P23" s="30">
        <v>0</v>
      </c>
      <c r="Q23" s="30">
        <f t="shared" si="5"/>
        <v>0</v>
      </c>
      <c r="R23" s="30">
        <v>0</v>
      </c>
      <c r="S23" s="30">
        <f t="shared" si="6"/>
        <v>0</v>
      </c>
      <c r="T23" s="30">
        <v>0</v>
      </c>
      <c r="U23" s="30">
        <f t="shared" si="7"/>
        <v>0</v>
      </c>
      <c r="V23" s="30">
        <v>0</v>
      </c>
      <c r="W23" s="30">
        <f t="shared" si="8"/>
        <v>0</v>
      </c>
      <c r="X23" s="30">
        <v>0</v>
      </c>
      <c r="Y23" s="30">
        <f t="shared" si="9"/>
        <v>0</v>
      </c>
      <c r="Z23" s="30">
        <v>0</v>
      </c>
      <c r="AA23" s="30">
        <f t="shared" si="10"/>
        <v>0</v>
      </c>
      <c r="AB23" s="30">
        <v>0</v>
      </c>
      <c r="AC23" s="30">
        <f t="shared" si="11"/>
        <v>0</v>
      </c>
      <c r="AD23" s="30">
        <v>0</v>
      </c>
      <c r="AE23" s="30">
        <f t="shared" si="12"/>
        <v>0</v>
      </c>
      <c r="AF23" s="30">
        <v>121200</v>
      </c>
      <c r="AG23" s="30">
        <f t="shared" si="13"/>
        <v>1.7139262699618423E-3</v>
      </c>
      <c r="AH23" s="30">
        <v>3949028.5</v>
      </c>
      <c r="AI23" s="30">
        <f t="shared" si="14"/>
        <v>4.1387662271102896E-2</v>
      </c>
      <c r="AJ23" s="30">
        <v>3498114.25</v>
      </c>
      <c r="AK23" s="30">
        <f t="shared" si="15"/>
        <v>3.5438747866702897E-2</v>
      </c>
      <c r="AL23" s="30">
        <v>0</v>
      </c>
      <c r="AM23" s="30">
        <f t="shared" si="16"/>
        <v>0</v>
      </c>
      <c r="AN23" s="30">
        <v>0</v>
      </c>
      <c r="AO23" s="30">
        <f t="shared" si="17"/>
        <v>0</v>
      </c>
      <c r="AP23" s="30">
        <v>0</v>
      </c>
      <c r="AQ23" s="30">
        <f t="shared" si="18"/>
        <v>0</v>
      </c>
      <c r="AR23" s="30">
        <v>0</v>
      </c>
      <c r="AS23" s="30">
        <f t="shared" si="19"/>
        <v>0</v>
      </c>
      <c r="AT23" s="30">
        <v>0</v>
      </c>
      <c r="AU23" s="30">
        <f t="shared" si="20"/>
        <v>0</v>
      </c>
      <c r="AV23" s="30">
        <v>0</v>
      </c>
      <c r="AW23" s="30">
        <f t="shared" si="21"/>
        <v>0</v>
      </c>
    </row>
    <row r="24" spans="1:49">
      <c r="A24" s="2">
        <v>22</v>
      </c>
      <c r="B24" s="1" t="s">
        <v>24</v>
      </c>
      <c r="C24" s="1" t="s">
        <v>46</v>
      </c>
      <c r="D24" s="3">
        <v>166.2</v>
      </c>
      <c r="E24" s="3">
        <v>26.18</v>
      </c>
      <c r="F24" s="30">
        <v>90000.0078125</v>
      </c>
      <c r="G24" s="30">
        <f t="shared" si="0"/>
        <v>3.7972813197324033E-3</v>
      </c>
      <c r="H24" s="30">
        <v>88320</v>
      </c>
      <c r="I24" s="30">
        <f t="shared" si="1"/>
        <v>4.1952786798295913E-3</v>
      </c>
      <c r="J24" s="30">
        <v>1236480</v>
      </c>
      <c r="K24" s="30">
        <f t="shared" si="2"/>
        <v>4.1392247735434998E-2</v>
      </c>
      <c r="L24" s="30">
        <v>253600</v>
      </c>
      <c r="M24" s="30">
        <f t="shared" si="3"/>
        <v>6.0014747371394169E-3</v>
      </c>
      <c r="N24" s="30">
        <v>0</v>
      </c>
      <c r="O24" s="30">
        <f t="shared" si="4"/>
        <v>0</v>
      </c>
      <c r="P24" s="30">
        <v>0</v>
      </c>
      <c r="Q24" s="30">
        <f t="shared" si="5"/>
        <v>0</v>
      </c>
      <c r="R24" s="30">
        <v>0</v>
      </c>
      <c r="S24" s="30">
        <f t="shared" si="6"/>
        <v>0</v>
      </c>
      <c r="T24" s="30">
        <v>0</v>
      </c>
      <c r="U24" s="30">
        <f t="shared" si="7"/>
        <v>0</v>
      </c>
      <c r="V24" s="30">
        <v>0</v>
      </c>
      <c r="W24" s="30">
        <f t="shared" si="8"/>
        <v>0</v>
      </c>
      <c r="X24" s="30">
        <v>0</v>
      </c>
      <c r="Y24" s="30">
        <f t="shared" si="9"/>
        <v>0</v>
      </c>
      <c r="Z24" s="30">
        <v>0</v>
      </c>
      <c r="AA24" s="30">
        <f t="shared" si="10"/>
        <v>0</v>
      </c>
      <c r="AB24" s="30">
        <v>0</v>
      </c>
      <c r="AC24" s="30">
        <f t="shared" si="11"/>
        <v>0</v>
      </c>
      <c r="AD24" s="30">
        <v>0</v>
      </c>
      <c r="AE24" s="30">
        <f t="shared" si="12"/>
        <v>0</v>
      </c>
      <c r="AF24" s="30">
        <v>0</v>
      </c>
      <c r="AG24" s="30">
        <f t="shared" si="13"/>
        <v>0</v>
      </c>
      <c r="AH24" s="30">
        <v>0</v>
      </c>
      <c r="AI24" s="30">
        <f t="shared" si="14"/>
        <v>0</v>
      </c>
      <c r="AJ24" s="30">
        <v>0</v>
      </c>
      <c r="AK24" s="30">
        <f t="shared" si="15"/>
        <v>0</v>
      </c>
      <c r="AL24" s="30">
        <v>0</v>
      </c>
      <c r="AM24" s="30">
        <f t="shared" si="16"/>
        <v>0</v>
      </c>
      <c r="AN24" s="30">
        <v>0</v>
      </c>
      <c r="AO24" s="30">
        <f t="shared" si="17"/>
        <v>0</v>
      </c>
      <c r="AP24" s="30">
        <v>0</v>
      </c>
      <c r="AQ24" s="30">
        <f t="shared" si="18"/>
        <v>0</v>
      </c>
      <c r="AR24" s="30">
        <v>0</v>
      </c>
      <c r="AS24" s="30">
        <f t="shared" si="19"/>
        <v>0</v>
      </c>
      <c r="AT24" s="30">
        <v>0</v>
      </c>
      <c r="AU24" s="30">
        <f t="shared" si="20"/>
        <v>0</v>
      </c>
      <c r="AV24" s="30">
        <v>0</v>
      </c>
      <c r="AW24" s="30">
        <f t="shared" si="21"/>
        <v>0</v>
      </c>
    </row>
    <row r="25" spans="1:49">
      <c r="A25" s="2">
        <v>23</v>
      </c>
      <c r="B25" s="1" t="s">
        <v>24</v>
      </c>
      <c r="C25" s="1" t="s">
        <v>47</v>
      </c>
      <c r="D25" s="3">
        <v>166.32</v>
      </c>
      <c r="E25" s="3">
        <v>18.28</v>
      </c>
      <c r="F25" s="30">
        <v>16425341</v>
      </c>
      <c r="G25" s="30">
        <f t="shared" si="0"/>
        <v>0.69301816817033679</v>
      </c>
      <c r="H25" s="30">
        <v>15176050</v>
      </c>
      <c r="I25" s="30">
        <f t="shared" si="1"/>
        <v>0.7208758945768553</v>
      </c>
      <c r="J25" s="30">
        <v>17694098</v>
      </c>
      <c r="K25" s="30">
        <f t="shared" si="2"/>
        <v>0.59232538162450266</v>
      </c>
      <c r="L25" s="30">
        <v>16746364.375</v>
      </c>
      <c r="M25" s="30">
        <f t="shared" si="3"/>
        <v>0.39630474264784704</v>
      </c>
      <c r="N25" s="30">
        <v>16192075</v>
      </c>
      <c r="O25" s="30">
        <f t="shared" si="4"/>
        <v>0.3660315139211554</v>
      </c>
      <c r="P25" s="30">
        <v>13536150</v>
      </c>
      <c r="Q25" s="30">
        <f t="shared" si="5"/>
        <v>0.35843157755678973</v>
      </c>
      <c r="R25" s="30">
        <v>11132875</v>
      </c>
      <c r="S25" s="30">
        <f t="shared" si="6"/>
        <v>0.22553278931515303</v>
      </c>
      <c r="T25" s="30">
        <v>11217211</v>
      </c>
      <c r="U25" s="30">
        <f t="shared" si="7"/>
        <v>0.31225693618312128</v>
      </c>
      <c r="V25" s="30">
        <v>10761859</v>
      </c>
      <c r="W25" s="30">
        <f t="shared" si="8"/>
        <v>0.20081022582900224</v>
      </c>
      <c r="X25" s="30">
        <v>10776400</v>
      </c>
      <c r="Y25" s="30">
        <f t="shared" si="9"/>
        <v>0.21513210682329509</v>
      </c>
      <c r="Z25" s="30">
        <v>8640388</v>
      </c>
      <c r="AA25" s="30">
        <f t="shared" si="10"/>
        <v>0.14752597386694383</v>
      </c>
      <c r="AB25" s="30">
        <v>8068089</v>
      </c>
      <c r="AC25" s="30">
        <f t="shared" si="11"/>
        <v>0.14653773521935312</v>
      </c>
      <c r="AD25" s="30">
        <v>6707615</v>
      </c>
      <c r="AE25" s="30">
        <f t="shared" si="12"/>
        <v>0.10405223679050669</v>
      </c>
      <c r="AF25" s="30">
        <v>6520500</v>
      </c>
      <c r="AG25" s="30">
        <f t="shared" si="13"/>
        <v>9.2208384845595653E-2</v>
      </c>
      <c r="AH25" s="30">
        <v>5441033.5</v>
      </c>
      <c r="AI25" s="30">
        <f t="shared" si="14"/>
        <v>5.7024571208781336E-2</v>
      </c>
      <c r="AJ25" s="30">
        <v>5362307.5</v>
      </c>
      <c r="AK25" s="30">
        <f t="shared" si="15"/>
        <v>5.4324544567470878E-2</v>
      </c>
      <c r="AL25" s="30">
        <v>5111808</v>
      </c>
      <c r="AM25" s="30">
        <f t="shared" si="16"/>
        <v>0.12973785673360963</v>
      </c>
      <c r="AN25" s="30">
        <v>4738346.5</v>
      </c>
      <c r="AO25" s="30">
        <f t="shared" si="17"/>
        <v>0.12298953588559437</v>
      </c>
      <c r="AP25" s="30">
        <v>6515425</v>
      </c>
      <c r="AQ25" s="30">
        <f t="shared" si="18"/>
        <v>0.11426299778347646</v>
      </c>
      <c r="AR25" s="30">
        <v>4956313</v>
      </c>
      <c r="AS25" s="30">
        <f t="shared" si="19"/>
        <v>9.9302493776523795E-2</v>
      </c>
      <c r="AT25" s="30">
        <v>6437647</v>
      </c>
      <c r="AU25" s="30">
        <f t="shared" si="20"/>
        <v>0.17114339703335721</v>
      </c>
      <c r="AV25" s="30">
        <v>6032564.5</v>
      </c>
      <c r="AW25" s="30">
        <f t="shared" si="21"/>
        <v>0.16078002649650985</v>
      </c>
    </row>
    <row r="26" spans="1:49">
      <c r="A26" s="2">
        <v>24</v>
      </c>
      <c r="B26" s="1" t="s">
        <v>24</v>
      </c>
      <c r="C26" s="1" t="s">
        <v>48</v>
      </c>
      <c r="D26" s="3">
        <v>166.32</v>
      </c>
      <c r="E26" s="3">
        <v>25.49</v>
      </c>
      <c r="F26" s="30">
        <v>305200</v>
      </c>
      <c r="G26" s="30">
        <f t="shared" si="0"/>
        <v>1.2877001757563926E-2</v>
      </c>
      <c r="H26" s="30">
        <v>0</v>
      </c>
      <c r="I26" s="30">
        <f t="shared" si="1"/>
        <v>0</v>
      </c>
      <c r="J26" s="30">
        <v>0</v>
      </c>
      <c r="K26" s="30">
        <f t="shared" si="2"/>
        <v>0</v>
      </c>
      <c r="L26" s="30">
        <v>0</v>
      </c>
      <c r="M26" s="30">
        <f t="shared" si="3"/>
        <v>0</v>
      </c>
      <c r="N26" s="30">
        <v>2312327.25</v>
      </c>
      <c r="O26" s="30">
        <f t="shared" si="4"/>
        <v>5.2271536785658539E-2</v>
      </c>
      <c r="P26" s="30">
        <v>1975500</v>
      </c>
      <c r="Q26" s="30">
        <f t="shared" si="5"/>
        <v>5.2310411857392103E-2</v>
      </c>
      <c r="R26" s="30">
        <v>0</v>
      </c>
      <c r="S26" s="30">
        <f t="shared" si="6"/>
        <v>0</v>
      </c>
      <c r="T26" s="30">
        <v>0</v>
      </c>
      <c r="U26" s="30">
        <f t="shared" si="7"/>
        <v>0</v>
      </c>
      <c r="V26" s="30">
        <v>0</v>
      </c>
      <c r="W26" s="30">
        <f t="shared" si="8"/>
        <v>0</v>
      </c>
      <c r="X26" s="30">
        <v>0</v>
      </c>
      <c r="Y26" s="30">
        <f t="shared" si="9"/>
        <v>0</v>
      </c>
      <c r="Z26" s="30">
        <v>0</v>
      </c>
      <c r="AA26" s="30">
        <f t="shared" si="10"/>
        <v>0</v>
      </c>
      <c r="AB26" s="30">
        <v>0</v>
      </c>
      <c r="AC26" s="30">
        <f t="shared" si="11"/>
        <v>0</v>
      </c>
      <c r="AD26" s="30">
        <v>0</v>
      </c>
      <c r="AE26" s="30">
        <f t="shared" si="12"/>
        <v>0</v>
      </c>
      <c r="AF26" s="30">
        <v>0</v>
      </c>
      <c r="AG26" s="30">
        <f t="shared" si="13"/>
        <v>0</v>
      </c>
      <c r="AH26" s="30">
        <v>0</v>
      </c>
      <c r="AI26" s="30">
        <f t="shared" si="14"/>
        <v>0</v>
      </c>
      <c r="AJ26" s="30">
        <v>0</v>
      </c>
      <c r="AK26" s="30">
        <f t="shared" si="15"/>
        <v>0</v>
      </c>
      <c r="AL26" s="30">
        <v>0</v>
      </c>
      <c r="AM26" s="30">
        <f t="shared" si="16"/>
        <v>0</v>
      </c>
      <c r="AN26" s="30">
        <v>0</v>
      </c>
      <c r="AO26" s="30">
        <f t="shared" si="17"/>
        <v>0</v>
      </c>
      <c r="AP26" s="30">
        <v>0</v>
      </c>
      <c r="AQ26" s="30">
        <f t="shared" si="18"/>
        <v>0</v>
      </c>
      <c r="AR26" s="30">
        <v>0</v>
      </c>
      <c r="AS26" s="30">
        <f t="shared" si="19"/>
        <v>0</v>
      </c>
      <c r="AT26" s="30">
        <v>0</v>
      </c>
      <c r="AU26" s="30">
        <f t="shared" si="20"/>
        <v>0</v>
      </c>
      <c r="AV26" s="30">
        <v>0</v>
      </c>
      <c r="AW26" s="30">
        <f t="shared" si="21"/>
        <v>0</v>
      </c>
    </row>
    <row r="27" spans="1:49">
      <c r="A27" s="2">
        <v>25</v>
      </c>
      <c r="B27" s="1" t="s">
        <v>24</v>
      </c>
      <c r="C27" s="1" t="s">
        <v>49</v>
      </c>
      <c r="D27" s="3">
        <v>166.68</v>
      </c>
      <c r="E27" s="3">
        <v>18.38</v>
      </c>
      <c r="F27" s="30">
        <v>0</v>
      </c>
      <c r="G27" s="30">
        <f t="shared" si="0"/>
        <v>0</v>
      </c>
      <c r="H27" s="30">
        <v>0</v>
      </c>
      <c r="I27" s="30">
        <f t="shared" si="1"/>
        <v>0</v>
      </c>
      <c r="J27" s="30">
        <v>0</v>
      </c>
      <c r="K27" s="30">
        <f t="shared" si="2"/>
        <v>0</v>
      </c>
      <c r="L27" s="30">
        <v>254057.140625</v>
      </c>
      <c r="M27" s="30">
        <f t="shared" si="3"/>
        <v>6.0122930254369626E-3</v>
      </c>
      <c r="N27" s="30">
        <v>0</v>
      </c>
      <c r="O27" s="30">
        <f t="shared" si="4"/>
        <v>0</v>
      </c>
      <c r="P27" s="30">
        <v>0</v>
      </c>
      <c r="Q27" s="30">
        <f t="shared" si="5"/>
        <v>0</v>
      </c>
      <c r="R27" s="30">
        <v>0</v>
      </c>
      <c r="S27" s="30">
        <f t="shared" si="6"/>
        <v>0</v>
      </c>
      <c r="T27" s="30">
        <v>0</v>
      </c>
      <c r="U27" s="30">
        <f t="shared" si="7"/>
        <v>0</v>
      </c>
      <c r="V27" s="30">
        <v>0</v>
      </c>
      <c r="W27" s="30">
        <f t="shared" si="8"/>
        <v>0</v>
      </c>
      <c r="X27" s="30">
        <v>0</v>
      </c>
      <c r="Y27" s="30">
        <f t="shared" si="9"/>
        <v>0</v>
      </c>
      <c r="Z27" s="30">
        <v>0</v>
      </c>
      <c r="AA27" s="30">
        <f t="shared" si="10"/>
        <v>0</v>
      </c>
      <c r="AB27" s="30">
        <v>0</v>
      </c>
      <c r="AC27" s="30">
        <f t="shared" si="11"/>
        <v>0</v>
      </c>
      <c r="AD27" s="30">
        <v>0</v>
      </c>
      <c r="AE27" s="30">
        <f t="shared" si="12"/>
        <v>0</v>
      </c>
      <c r="AF27" s="30">
        <v>0</v>
      </c>
      <c r="AG27" s="30">
        <f t="shared" si="13"/>
        <v>0</v>
      </c>
      <c r="AH27" s="30">
        <v>0</v>
      </c>
      <c r="AI27" s="30">
        <f t="shared" si="14"/>
        <v>0</v>
      </c>
      <c r="AJ27" s="30">
        <v>0</v>
      </c>
      <c r="AK27" s="30">
        <f t="shared" si="15"/>
        <v>0</v>
      </c>
      <c r="AL27" s="30">
        <v>0</v>
      </c>
      <c r="AM27" s="30">
        <f t="shared" si="16"/>
        <v>0</v>
      </c>
      <c r="AN27" s="30">
        <v>0</v>
      </c>
      <c r="AO27" s="30">
        <f t="shared" si="17"/>
        <v>0</v>
      </c>
      <c r="AP27" s="30">
        <v>0</v>
      </c>
      <c r="AQ27" s="30">
        <f t="shared" si="18"/>
        <v>0</v>
      </c>
      <c r="AR27" s="30">
        <v>0</v>
      </c>
      <c r="AS27" s="30">
        <f t="shared" si="19"/>
        <v>0</v>
      </c>
      <c r="AT27" s="30">
        <v>0</v>
      </c>
      <c r="AU27" s="30">
        <f t="shared" si="20"/>
        <v>0</v>
      </c>
      <c r="AV27" s="30">
        <v>0</v>
      </c>
      <c r="AW27" s="30">
        <f t="shared" si="21"/>
        <v>0</v>
      </c>
    </row>
    <row r="28" spans="1:49">
      <c r="A28" s="2">
        <v>26</v>
      </c>
      <c r="B28" s="1" t="s">
        <v>24</v>
      </c>
      <c r="C28" s="1" t="s">
        <v>50</v>
      </c>
      <c r="D28" s="3">
        <v>167.76</v>
      </c>
      <c r="E28" s="3">
        <v>18.27</v>
      </c>
      <c r="F28" s="30">
        <v>232735.140625</v>
      </c>
      <c r="G28" s="30">
        <f t="shared" si="0"/>
        <v>9.819563613614064E-3</v>
      </c>
      <c r="H28" s="30">
        <v>158100</v>
      </c>
      <c r="I28" s="30">
        <f t="shared" si="1"/>
        <v>7.5098908433090849E-3</v>
      </c>
      <c r="J28" s="30">
        <v>163459.453125</v>
      </c>
      <c r="K28" s="30">
        <f t="shared" si="2"/>
        <v>5.471947931587025E-3</v>
      </c>
      <c r="L28" s="30">
        <v>13200</v>
      </c>
      <c r="M28" s="30">
        <f t="shared" si="3"/>
        <v>3.1237959988265104E-4</v>
      </c>
      <c r="N28" s="30">
        <v>0</v>
      </c>
      <c r="O28" s="30">
        <f t="shared" si="4"/>
        <v>0</v>
      </c>
      <c r="P28" s="30">
        <v>0</v>
      </c>
      <c r="Q28" s="30">
        <f t="shared" si="5"/>
        <v>0</v>
      </c>
      <c r="R28" s="30">
        <v>0</v>
      </c>
      <c r="S28" s="30">
        <f t="shared" si="6"/>
        <v>0</v>
      </c>
      <c r="T28" s="30">
        <v>151783.78125</v>
      </c>
      <c r="U28" s="30">
        <f t="shared" si="7"/>
        <v>4.225251579507071E-3</v>
      </c>
      <c r="V28" s="30">
        <v>81729.7265625</v>
      </c>
      <c r="W28" s="30">
        <f t="shared" si="8"/>
        <v>1.5250306520423866E-3</v>
      </c>
      <c r="X28" s="30">
        <v>0</v>
      </c>
      <c r="Y28" s="30">
        <f t="shared" si="9"/>
        <v>0</v>
      </c>
      <c r="Z28" s="30">
        <v>93090.90625</v>
      </c>
      <c r="AA28" s="30">
        <f t="shared" si="10"/>
        <v>1.5894340164686607E-3</v>
      </c>
      <c r="AB28" s="30">
        <v>42370.37109375</v>
      </c>
      <c r="AC28" s="30">
        <f t="shared" si="11"/>
        <v>7.6955747767304883E-4</v>
      </c>
      <c r="AD28" s="30">
        <v>37748.1484375</v>
      </c>
      <c r="AE28" s="30">
        <f t="shared" si="12"/>
        <v>5.8557017354483605E-4</v>
      </c>
      <c r="AF28" s="30">
        <v>0</v>
      </c>
      <c r="AG28" s="30">
        <f t="shared" si="13"/>
        <v>0</v>
      </c>
      <c r="AH28" s="30">
        <v>30666.666015625</v>
      </c>
      <c r="AI28" s="30">
        <f t="shared" si="14"/>
        <v>3.2140097647697307E-4</v>
      </c>
      <c r="AJ28" s="30">
        <v>84615.3828125</v>
      </c>
      <c r="AK28" s="30">
        <f t="shared" si="15"/>
        <v>8.5722277856897712E-4</v>
      </c>
      <c r="AL28" s="30">
        <v>0</v>
      </c>
      <c r="AM28" s="30">
        <f t="shared" si="16"/>
        <v>0</v>
      </c>
      <c r="AN28" s="30">
        <v>0</v>
      </c>
      <c r="AO28" s="30">
        <f t="shared" si="17"/>
        <v>0</v>
      </c>
      <c r="AP28" s="30">
        <v>0</v>
      </c>
      <c r="AQ28" s="30">
        <f t="shared" si="18"/>
        <v>0</v>
      </c>
      <c r="AR28" s="30">
        <v>30608.6953125</v>
      </c>
      <c r="AS28" s="30">
        <f t="shared" si="19"/>
        <v>6.1326227293898592E-4</v>
      </c>
      <c r="AT28" s="30">
        <v>3764.70581054688</v>
      </c>
      <c r="AU28" s="30">
        <f t="shared" si="20"/>
        <v>1.0008385691980494E-4</v>
      </c>
      <c r="AV28" s="30">
        <v>7529.41162109375</v>
      </c>
      <c r="AW28" s="30">
        <f t="shared" si="21"/>
        <v>2.0067402510865525E-4</v>
      </c>
    </row>
    <row r="29" spans="1:49">
      <c r="A29" s="2">
        <v>27</v>
      </c>
      <c r="B29" s="1" t="s">
        <v>24</v>
      </c>
      <c r="C29" s="1" t="s">
        <v>51</v>
      </c>
      <c r="D29" s="3">
        <v>173.28</v>
      </c>
      <c r="E29" s="3">
        <v>10.220000000000001</v>
      </c>
      <c r="F29" s="30">
        <v>0</v>
      </c>
      <c r="G29" s="30">
        <f t="shared" si="0"/>
        <v>0</v>
      </c>
      <c r="H29" s="30">
        <v>0</v>
      </c>
      <c r="I29" s="30">
        <f t="shared" si="1"/>
        <v>0</v>
      </c>
      <c r="J29" s="30">
        <v>0</v>
      </c>
      <c r="K29" s="30">
        <f t="shared" si="2"/>
        <v>0</v>
      </c>
      <c r="L29" s="30">
        <v>0</v>
      </c>
      <c r="M29" s="30">
        <f t="shared" si="3"/>
        <v>0</v>
      </c>
      <c r="N29" s="30">
        <v>0</v>
      </c>
      <c r="O29" s="30">
        <f t="shared" si="4"/>
        <v>0</v>
      </c>
      <c r="P29" s="30">
        <v>0</v>
      </c>
      <c r="Q29" s="30">
        <f t="shared" si="5"/>
        <v>0</v>
      </c>
      <c r="R29" s="30">
        <v>0</v>
      </c>
      <c r="S29" s="30">
        <f t="shared" si="6"/>
        <v>0</v>
      </c>
      <c r="T29" s="30">
        <v>0</v>
      </c>
      <c r="U29" s="30">
        <f t="shared" si="7"/>
        <v>0</v>
      </c>
      <c r="V29" s="30">
        <v>0</v>
      </c>
      <c r="W29" s="30">
        <f t="shared" si="8"/>
        <v>0</v>
      </c>
      <c r="X29" s="30">
        <v>0</v>
      </c>
      <c r="Y29" s="30">
        <f t="shared" si="9"/>
        <v>0</v>
      </c>
      <c r="Z29" s="30">
        <v>0</v>
      </c>
      <c r="AA29" s="30">
        <f t="shared" si="10"/>
        <v>0</v>
      </c>
      <c r="AB29" s="30">
        <v>0</v>
      </c>
      <c r="AC29" s="30">
        <f t="shared" si="11"/>
        <v>0</v>
      </c>
      <c r="AD29" s="30">
        <v>0</v>
      </c>
      <c r="AE29" s="30">
        <f t="shared" si="12"/>
        <v>0</v>
      </c>
      <c r="AF29" s="30">
        <v>0</v>
      </c>
      <c r="AG29" s="30">
        <f t="shared" si="13"/>
        <v>0</v>
      </c>
      <c r="AH29" s="30">
        <v>0</v>
      </c>
      <c r="AI29" s="30">
        <f t="shared" si="14"/>
        <v>0</v>
      </c>
      <c r="AJ29" s="30">
        <v>0</v>
      </c>
      <c r="AK29" s="30">
        <f t="shared" si="15"/>
        <v>0</v>
      </c>
      <c r="AL29" s="30">
        <v>0</v>
      </c>
      <c r="AM29" s="30">
        <f t="shared" si="16"/>
        <v>0</v>
      </c>
      <c r="AN29" s="30">
        <v>0</v>
      </c>
      <c r="AO29" s="30">
        <f t="shared" si="17"/>
        <v>0</v>
      </c>
      <c r="AP29" s="30">
        <v>1849714.25</v>
      </c>
      <c r="AQ29" s="30">
        <f t="shared" si="18"/>
        <v>3.2439003633349291E-2</v>
      </c>
      <c r="AR29" s="30">
        <v>976400</v>
      </c>
      <c r="AS29" s="30">
        <f t="shared" si="19"/>
        <v>1.9562718279373767E-2</v>
      </c>
      <c r="AT29" s="30">
        <v>5025955.5</v>
      </c>
      <c r="AU29" s="30">
        <f t="shared" si="20"/>
        <v>0.13361389613448599</v>
      </c>
      <c r="AV29" s="30">
        <v>5585822</v>
      </c>
      <c r="AW29" s="30">
        <f t="shared" si="21"/>
        <v>0.14887343668928657</v>
      </c>
    </row>
    <row r="30" spans="1:49">
      <c r="A30" s="2">
        <v>28</v>
      </c>
      <c r="B30" s="1" t="s">
        <v>24</v>
      </c>
      <c r="C30" s="1" t="s">
        <v>52</v>
      </c>
      <c r="D30" s="3">
        <v>173.4</v>
      </c>
      <c r="E30" s="3">
        <v>13.94</v>
      </c>
      <c r="F30" s="30">
        <v>0</v>
      </c>
      <c r="G30" s="30">
        <f t="shared" si="0"/>
        <v>0</v>
      </c>
      <c r="H30" s="30">
        <v>0</v>
      </c>
      <c r="I30" s="30">
        <f t="shared" si="1"/>
        <v>0</v>
      </c>
      <c r="J30" s="30">
        <v>0</v>
      </c>
      <c r="K30" s="30">
        <f t="shared" si="2"/>
        <v>0</v>
      </c>
      <c r="L30" s="30">
        <v>0</v>
      </c>
      <c r="M30" s="30">
        <f t="shared" si="3"/>
        <v>0</v>
      </c>
      <c r="N30" s="30">
        <v>0</v>
      </c>
      <c r="O30" s="30">
        <f t="shared" si="4"/>
        <v>0</v>
      </c>
      <c r="P30" s="30">
        <v>0</v>
      </c>
      <c r="Q30" s="30">
        <f t="shared" si="5"/>
        <v>0</v>
      </c>
      <c r="R30" s="30">
        <v>0</v>
      </c>
      <c r="S30" s="30">
        <f t="shared" si="6"/>
        <v>0</v>
      </c>
      <c r="T30" s="30">
        <v>0</v>
      </c>
      <c r="U30" s="30">
        <f t="shared" si="7"/>
        <v>0</v>
      </c>
      <c r="V30" s="30">
        <v>0</v>
      </c>
      <c r="W30" s="30">
        <f t="shared" si="8"/>
        <v>0</v>
      </c>
      <c r="X30" s="30">
        <v>0</v>
      </c>
      <c r="Y30" s="30">
        <f t="shared" si="9"/>
        <v>0</v>
      </c>
      <c r="Z30" s="30">
        <v>0</v>
      </c>
      <c r="AA30" s="30">
        <f t="shared" si="10"/>
        <v>0</v>
      </c>
      <c r="AB30" s="30">
        <v>0</v>
      </c>
      <c r="AC30" s="30">
        <f t="shared" si="11"/>
        <v>0</v>
      </c>
      <c r="AD30" s="30">
        <v>3443200</v>
      </c>
      <c r="AE30" s="30">
        <f t="shared" si="12"/>
        <v>5.3412824337275268E-2</v>
      </c>
      <c r="AF30" s="30">
        <v>3258436.25</v>
      </c>
      <c r="AG30" s="30">
        <f t="shared" si="13"/>
        <v>4.6078543629298294E-2</v>
      </c>
      <c r="AH30" s="30">
        <v>15554097</v>
      </c>
      <c r="AI30" s="30">
        <f t="shared" si="14"/>
        <v>0.16301419793956279</v>
      </c>
      <c r="AJ30" s="30">
        <v>15894060</v>
      </c>
      <c r="AK30" s="30">
        <f t="shared" si="15"/>
        <v>0.16101977941922505</v>
      </c>
      <c r="AL30" s="30">
        <v>2886800</v>
      </c>
      <c r="AM30" s="30">
        <f t="shared" si="16"/>
        <v>7.3267079831359924E-2</v>
      </c>
      <c r="AN30" s="30">
        <v>3215893.25</v>
      </c>
      <c r="AO30" s="30">
        <f t="shared" si="17"/>
        <v>8.3472413483293317E-2</v>
      </c>
      <c r="AP30" s="30">
        <v>0</v>
      </c>
      <c r="AQ30" s="30">
        <f t="shared" si="18"/>
        <v>0</v>
      </c>
      <c r="AR30" s="30">
        <v>0</v>
      </c>
      <c r="AS30" s="30">
        <f t="shared" si="19"/>
        <v>0</v>
      </c>
      <c r="AT30" s="30">
        <v>0</v>
      </c>
      <c r="AU30" s="30">
        <f t="shared" si="20"/>
        <v>0</v>
      </c>
      <c r="AV30" s="30">
        <v>0</v>
      </c>
      <c r="AW30" s="30">
        <f t="shared" si="21"/>
        <v>0</v>
      </c>
    </row>
    <row r="31" spans="1:49">
      <c r="A31" s="2">
        <v>29</v>
      </c>
      <c r="B31" s="1" t="s">
        <v>24</v>
      </c>
      <c r="C31" s="1" t="s">
        <v>53</v>
      </c>
      <c r="D31" s="3">
        <v>175.32</v>
      </c>
      <c r="E31" s="3">
        <v>11.35</v>
      </c>
      <c r="F31" s="30">
        <v>0</v>
      </c>
      <c r="G31" s="30">
        <f t="shared" si="0"/>
        <v>0</v>
      </c>
      <c r="H31" s="30">
        <v>0</v>
      </c>
      <c r="I31" s="30">
        <f t="shared" si="1"/>
        <v>0</v>
      </c>
      <c r="J31" s="30">
        <v>0</v>
      </c>
      <c r="K31" s="30">
        <f t="shared" si="2"/>
        <v>0</v>
      </c>
      <c r="L31" s="30">
        <v>0</v>
      </c>
      <c r="M31" s="30">
        <f t="shared" si="3"/>
        <v>0</v>
      </c>
      <c r="N31" s="30">
        <v>0</v>
      </c>
      <c r="O31" s="30">
        <f t="shared" si="4"/>
        <v>0</v>
      </c>
      <c r="P31" s="30">
        <v>0</v>
      </c>
      <c r="Q31" s="30">
        <f t="shared" si="5"/>
        <v>0</v>
      </c>
      <c r="R31" s="30">
        <v>0</v>
      </c>
      <c r="S31" s="30">
        <f t="shared" si="6"/>
        <v>0</v>
      </c>
      <c r="T31" s="30">
        <v>0</v>
      </c>
      <c r="U31" s="30">
        <f t="shared" si="7"/>
        <v>0</v>
      </c>
      <c r="V31" s="30">
        <v>0</v>
      </c>
      <c r="W31" s="30">
        <f t="shared" si="8"/>
        <v>0</v>
      </c>
      <c r="X31" s="30">
        <v>0</v>
      </c>
      <c r="Y31" s="30">
        <f t="shared" si="9"/>
        <v>0</v>
      </c>
      <c r="Z31" s="30">
        <v>0</v>
      </c>
      <c r="AA31" s="30">
        <f t="shared" si="10"/>
        <v>0</v>
      </c>
      <c r="AB31" s="30">
        <v>0</v>
      </c>
      <c r="AC31" s="30">
        <f t="shared" si="11"/>
        <v>0</v>
      </c>
      <c r="AD31" s="30">
        <v>0</v>
      </c>
      <c r="AE31" s="30">
        <f t="shared" si="12"/>
        <v>0</v>
      </c>
      <c r="AF31" s="30">
        <v>0</v>
      </c>
      <c r="AG31" s="30">
        <f t="shared" si="13"/>
        <v>0</v>
      </c>
      <c r="AH31" s="30">
        <v>0</v>
      </c>
      <c r="AI31" s="30">
        <f t="shared" si="14"/>
        <v>0</v>
      </c>
      <c r="AJ31" s="30">
        <v>0</v>
      </c>
      <c r="AK31" s="30">
        <f t="shared" si="15"/>
        <v>0</v>
      </c>
      <c r="AL31" s="30">
        <v>0</v>
      </c>
      <c r="AM31" s="30">
        <f t="shared" si="16"/>
        <v>0</v>
      </c>
      <c r="AN31" s="30">
        <v>0</v>
      </c>
      <c r="AO31" s="30">
        <f t="shared" si="17"/>
        <v>0</v>
      </c>
      <c r="AP31" s="30">
        <v>0</v>
      </c>
      <c r="AQ31" s="30">
        <f t="shared" si="18"/>
        <v>0</v>
      </c>
      <c r="AR31" s="30">
        <v>0</v>
      </c>
      <c r="AS31" s="30">
        <f t="shared" si="19"/>
        <v>0</v>
      </c>
      <c r="AT31" s="30">
        <v>2644430.75</v>
      </c>
      <c r="AU31" s="30">
        <f t="shared" si="20"/>
        <v>7.0301596495500385E-2</v>
      </c>
      <c r="AV31" s="30">
        <v>2449066.75</v>
      </c>
      <c r="AW31" s="30">
        <f t="shared" si="21"/>
        <v>6.5272574699652405E-2</v>
      </c>
    </row>
    <row r="32" spans="1:49">
      <c r="A32" s="2">
        <v>30</v>
      </c>
      <c r="B32" s="1" t="s">
        <v>24</v>
      </c>
      <c r="C32" s="1" t="s">
        <v>54</v>
      </c>
      <c r="D32" s="3">
        <v>175.44</v>
      </c>
      <c r="E32" s="3">
        <v>13.89</v>
      </c>
      <c r="F32" s="30">
        <v>0</v>
      </c>
      <c r="G32" s="30">
        <f t="shared" si="0"/>
        <v>0</v>
      </c>
      <c r="H32" s="30">
        <v>0</v>
      </c>
      <c r="I32" s="30">
        <f t="shared" si="1"/>
        <v>0</v>
      </c>
      <c r="J32" s="30">
        <v>0</v>
      </c>
      <c r="K32" s="30">
        <f t="shared" si="2"/>
        <v>0</v>
      </c>
      <c r="L32" s="30">
        <v>0</v>
      </c>
      <c r="M32" s="30">
        <f t="shared" si="3"/>
        <v>0</v>
      </c>
      <c r="N32" s="30">
        <v>0</v>
      </c>
      <c r="O32" s="30">
        <f t="shared" si="4"/>
        <v>0</v>
      </c>
      <c r="P32" s="30">
        <v>0</v>
      </c>
      <c r="Q32" s="30">
        <f t="shared" si="5"/>
        <v>0</v>
      </c>
      <c r="R32" s="30">
        <v>0</v>
      </c>
      <c r="S32" s="30">
        <f t="shared" si="6"/>
        <v>0</v>
      </c>
      <c r="T32" s="30">
        <v>0</v>
      </c>
      <c r="U32" s="30">
        <f t="shared" si="7"/>
        <v>0</v>
      </c>
      <c r="V32" s="30">
        <v>0</v>
      </c>
      <c r="W32" s="30">
        <f t="shared" si="8"/>
        <v>0</v>
      </c>
      <c r="X32" s="30">
        <v>0</v>
      </c>
      <c r="Y32" s="30">
        <f t="shared" si="9"/>
        <v>0</v>
      </c>
      <c r="Z32" s="30">
        <v>0</v>
      </c>
      <c r="AA32" s="30">
        <f t="shared" si="10"/>
        <v>0</v>
      </c>
      <c r="AB32" s="30">
        <v>0</v>
      </c>
      <c r="AC32" s="30">
        <f t="shared" si="11"/>
        <v>0</v>
      </c>
      <c r="AD32" s="30">
        <v>0</v>
      </c>
      <c r="AE32" s="30">
        <f t="shared" si="12"/>
        <v>0</v>
      </c>
      <c r="AF32" s="30">
        <v>19090.908203125</v>
      </c>
      <c r="AG32" s="30">
        <f t="shared" si="13"/>
        <v>2.6997037200301955E-4</v>
      </c>
      <c r="AH32" s="30">
        <v>221682.75</v>
      </c>
      <c r="AI32" s="30">
        <f t="shared" si="14"/>
        <v>2.323338711870359E-3</v>
      </c>
      <c r="AJ32" s="30">
        <v>184860</v>
      </c>
      <c r="AK32" s="30">
        <f t="shared" si="15"/>
        <v>1.87278243717703E-3</v>
      </c>
      <c r="AL32" s="30">
        <v>0</v>
      </c>
      <c r="AM32" s="30">
        <f t="shared" si="16"/>
        <v>0</v>
      </c>
      <c r="AN32" s="30">
        <v>0</v>
      </c>
      <c r="AO32" s="30">
        <f t="shared" si="17"/>
        <v>0</v>
      </c>
      <c r="AP32" s="30">
        <v>0</v>
      </c>
      <c r="AQ32" s="30">
        <f t="shared" si="18"/>
        <v>0</v>
      </c>
      <c r="AR32" s="30">
        <v>0</v>
      </c>
      <c r="AS32" s="30">
        <f t="shared" si="19"/>
        <v>0</v>
      </c>
      <c r="AT32" s="30">
        <v>0</v>
      </c>
      <c r="AU32" s="30">
        <f t="shared" si="20"/>
        <v>0</v>
      </c>
      <c r="AV32" s="30">
        <v>0</v>
      </c>
      <c r="AW32" s="30">
        <f t="shared" si="21"/>
        <v>0</v>
      </c>
    </row>
    <row r="33" spans="1:49">
      <c r="A33" s="2">
        <v>31</v>
      </c>
      <c r="B33" s="1" t="s">
        <v>24</v>
      </c>
      <c r="C33" s="1" t="s">
        <v>55</v>
      </c>
      <c r="D33" s="3">
        <v>176.52</v>
      </c>
      <c r="E33" s="3">
        <v>13.89</v>
      </c>
      <c r="F33" s="30">
        <v>0</v>
      </c>
      <c r="G33" s="30">
        <f t="shared" si="0"/>
        <v>0</v>
      </c>
      <c r="H33" s="30">
        <v>0</v>
      </c>
      <c r="I33" s="30">
        <f t="shared" si="1"/>
        <v>0</v>
      </c>
      <c r="J33" s="30">
        <v>0</v>
      </c>
      <c r="K33" s="30">
        <f t="shared" si="2"/>
        <v>0</v>
      </c>
      <c r="L33" s="30">
        <v>0</v>
      </c>
      <c r="M33" s="30">
        <f t="shared" si="3"/>
        <v>0</v>
      </c>
      <c r="N33" s="30">
        <v>0</v>
      </c>
      <c r="O33" s="30">
        <f t="shared" si="4"/>
        <v>0</v>
      </c>
      <c r="P33" s="30">
        <v>0</v>
      </c>
      <c r="Q33" s="30">
        <f t="shared" si="5"/>
        <v>0</v>
      </c>
      <c r="R33" s="30">
        <v>0</v>
      </c>
      <c r="S33" s="30">
        <f t="shared" si="6"/>
        <v>0</v>
      </c>
      <c r="T33" s="30">
        <v>0</v>
      </c>
      <c r="U33" s="30">
        <f t="shared" si="7"/>
        <v>0</v>
      </c>
      <c r="V33" s="30">
        <v>0</v>
      </c>
      <c r="W33" s="30">
        <f t="shared" si="8"/>
        <v>0</v>
      </c>
      <c r="X33" s="30">
        <v>0</v>
      </c>
      <c r="Y33" s="30">
        <f t="shared" si="9"/>
        <v>0</v>
      </c>
      <c r="Z33" s="30">
        <v>0</v>
      </c>
      <c r="AA33" s="30">
        <f t="shared" si="10"/>
        <v>0</v>
      </c>
      <c r="AB33" s="30">
        <v>0</v>
      </c>
      <c r="AC33" s="30">
        <f t="shared" si="11"/>
        <v>0</v>
      </c>
      <c r="AD33" s="30">
        <v>0</v>
      </c>
      <c r="AE33" s="30">
        <f t="shared" si="12"/>
        <v>0</v>
      </c>
      <c r="AF33" s="30">
        <v>0</v>
      </c>
      <c r="AG33" s="30">
        <f t="shared" si="13"/>
        <v>0</v>
      </c>
      <c r="AH33" s="30">
        <v>0</v>
      </c>
      <c r="AI33" s="30">
        <f t="shared" si="14"/>
        <v>0</v>
      </c>
      <c r="AJ33" s="30">
        <v>31199.998046875</v>
      </c>
      <c r="AK33" s="30">
        <f t="shared" si="15"/>
        <v>3.160814042093754E-4</v>
      </c>
      <c r="AL33" s="30">
        <v>0</v>
      </c>
      <c r="AM33" s="30">
        <f t="shared" si="16"/>
        <v>0</v>
      </c>
      <c r="AN33" s="30">
        <v>0</v>
      </c>
      <c r="AO33" s="30">
        <f t="shared" si="17"/>
        <v>0</v>
      </c>
      <c r="AP33" s="30">
        <v>0</v>
      </c>
      <c r="AQ33" s="30">
        <f t="shared" si="18"/>
        <v>0</v>
      </c>
      <c r="AR33" s="30">
        <v>0</v>
      </c>
      <c r="AS33" s="30">
        <f t="shared" si="19"/>
        <v>0</v>
      </c>
      <c r="AT33" s="30">
        <v>0</v>
      </c>
      <c r="AU33" s="30">
        <f t="shared" si="20"/>
        <v>0</v>
      </c>
      <c r="AV33" s="30">
        <v>0</v>
      </c>
      <c r="AW33" s="30">
        <f t="shared" si="21"/>
        <v>0</v>
      </c>
    </row>
    <row r="34" spans="1:49">
      <c r="A34" s="2">
        <v>32</v>
      </c>
      <c r="B34" s="1" t="s">
        <v>24</v>
      </c>
      <c r="C34" s="1" t="s">
        <v>56</v>
      </c>
      <c r="D34" s="3">
        <v>176.76</v>
      </c>
      <c r="E34" s="3">
        <v>13.89</v>
      </c>
      <c r="F34" s="30">
        <v>0</v>
      </c>
      <c r="G34" s="30">
        <f t="shared" si="0"/>
        <v>0</v>
      </c>
      <c r="H34" s="30">
        <v>0</v>
      </c>
      <c r="I34" s="30">
        <f t="shared" si="1"/>
        <v>0</v>
      </c>
      <c r="J34" s="30">
        <v>0</v>
      </c>
      <c r="K34" s="30">
        <f t="shared" si="2"/>
        <v>0</v>
      </c>
      <c r="L34" s="30">
        <v>0</v>
      </c>
      <c r="M34" s="30">
        <f t="shared" si="3"/>
        <v>0</v>
      </c>
      <c r="N34" s="30">
        <v>0</v>
      </c>
      <c r="O34" s="30">
        <f t="shared" si="4"/>
        <v>0</v>
      </c>
      <c r="P34" s="30">
        <v>0</v>
      </c>
      <c r="Q34" s="30">
        <f t="shared" si="5"/>
        <v>0</v>
      </c>
      <c r="R34" s="30">
        <v>0</v>
      </c>
      <c r="S34" s="30">
        <f t="shared" si="6"/>
        <v>0</v>
      </c>
      <c r="T34" s="30">
        <v>0</v>
      </c>
      <c r="U34" s="30">
        <f t="shared" si="7"/>
        <v>0</v>
      </c>
      <c r="V34" s="30">
        <v>0</v>
      </c>
      <c r="W34" s="30">
        <f t="shared" si="8"/>
        <v>0</v>
      </c>
      <c r="X34" s="30">
        <v>0</v>
      </c>
      <c r="Y34" s="30">
        <f t="shared" si="9"/>
        <v>0</v>
      </c>
      <c r="Z34" s="30">
        <v>0</v>
      </c>
      <c r="AA34" s="30">
        <f t="shared" si="10"/>
        <v>0</v>
      </c>
      <c r="AB34" s="30">
        <v>0</v>
      </c>
      <c r="AC34" s="30">
        <f t="shared" si="11"/>
        <v>0</v>
      </c>
      <c r="AD34" s="30">
        <v>0</v>
      </c>
      <c r="AE34" s="30">
        <f t="shared" si="12"/>
        <v>0</v>
      </c>
      <c r="AF34" s="30">
        <v>0</v>
      </c>
      <c r="AG34" s="30">
        <f t="shared" si="13"/>
        <v>0</v>
      </c>
      <c r="AH34" s="30">
        <v>0</v>
      </c>
      <c r="AI34" s="30">
        <f t="shared" si="14"/>
        <v>0</v>
      </c>
      <c r="AJ34" s="30">
        <v>27300</v>
      </c>
      <c r="AK34" s="30">
        <f t="shared" si="15"/>
        <v>2.7657124599660777E-4</v>
      </c>
      <c r="AL34" s="30">
        <v>0</v>
      </c>
      <c r="AM34" s="30">
        <f t="shared" si="16"/>
        <v>0</v>
      </c>
      <c r="AN34" s="30">
        <v>0</v>
      </c>
      <c r="AO34" s="30">
        <f t="shared" si="17"/>
        <v>0</v>
      </c>
      <c r="AP34" s="30">
        <v>0</v>
      </c>
      <c r="AQ34" s="30">
        <f t="shared" si="18"/>
        <v>0</v>
      </c>
      <c r="AR34" s="30">
        <v>0</v>
      </c>
      <c r="AS34" s="30">
        <f t="shared" si="19"/>
        <v>0</v>
      </c>
      <c r="AT34" s="30">
        <v>0</v>
      </c>
      <c r="AU34" s="30">
        <f t="shared" si="20"/>
        <v>0</v>
      </c>
      <c r="AV34" s="30">
        <v>0</v>
      </c>
      <c r="AW34" s="30">
        <f t="shared" si="21"/>
        <v>0</v>
      </c>
    </row>
    <row r="35" spans="1:49">
      <c r="A35" s="2">
        <v>33</v>
      </c>
      <c r="B35" s="1" t="s">
        <v>24</v>
      </c>
      <c r="C35" s="1" t="s">
        <v>57</v>
      </c>
      <c r="D35" s="3">
        <v>180.36</v>
      </c>
      <c r="E35" s="3">
        <v>11.13</v>
      </c>
      <c r="F35" s="30">
        <v>0</v>
      </c>
      <c r="G35" s="30">
        <f t="shared" si="0"/>
        <v>0</v>
      </c>
      <c r="H35" s="30">
        <v>0</v>
      </c>
      <c r="I35" s="30">
        <f t="shared" si="1"/>
        <v>0</v>
      </c>
      <c r="J35" s="30">
        <v>0</v>
      </c>
      <c r="K35" s="30">
        <f t="shared" si="2"/>
        <v>0</v>
      </c>
      <c r="L35" s="30">
        <v>0</v>
      </c>
      <c r="M35" s="30">
        <f t="shared" si="3"/>
        <v>0</v>
      </c>
      <c r="N35" s="30">
        <v>0</v>
      </c>
      <c r="O35" s="30">
        <f t="shared" si="4"/>
        <v>0</v>
      </c>
      <c r="P35" s="30">
        <v>0</v>
      </c>
      <c r="Q35" s="30">
        <f t="shared" si="5"/>
        <v>0</v>
      </c>
      <c r="R35" s="30">
        <v>0</v>
      </c>
      <c r="S35" s="30">
        <f t="shared" si="6"/>
        <v>0</v>
      </c>
      <c r="T35" s="30">
        <v>0</v>
      </c>
      <c r="U35" s="30">
        <f t="shared" si="7"/>
        <v>0</v>
      </c>
      <c r="V35" s="30">
        <v>0</v>
      </c>
      <c r="W35" s="30">
        <f t="shared" si="8"/>
        <v>0</v>
      </c>
      <c r="X35" s="30">
        <v>0</v>
      </c>
      <c r="Y35" s="30">
        <f t="shared" si="9"/>
        <v>0</v>
      </c>
      <c r="Z35" s="30">
        <v>0</v>
      </c>
      <c r="AA35" s="30">
        <f t="shared" si="10"/>
        <v>0</v>
      </c>
      <c r="AB35" s="30">
        <v>0</v>
      </c>
      <c r="AC35" s="30">
        <f t="shared" si="11"/>
        <v>0</v>
      </c>
      <c r="AD35" s="30">
        <v>0</v>
      </c>
      <c r="AE35" s="30">
        <f t="shared" si="12"/>
        <v>0</v>
      </c>
      <c r="AF35" s="30">
        <v>0</v>
      </c>
      <c r="AG35" s="30">
        <f t="shared" si="13"/>
        <v>0</v>
      </c>
      <c r="AH35" s="30">
        <v>2814186.75</v>
      </c>
      <c r="AI35" s="30">
        <f t="shared" si="14"/>
        <v>2.9493990933925313E-2</v>
      </c>
      <c r="AJ35" s="30">
        <v>3212190.5</v>
      </c>
      <c r="AK35" s="30">
        <f t="shared" si="15"/>
        <v>3.2542107288039065E-2</v>
      </c>
      <c r="AL35" s="30">
        <v>1326000</v>
      </c>
      <c r="AM35" s="30">
        <f t="shared" si="16"/>
        <v>3.3653924018422911E-2</v>
      </c>
      <c r="AN35" s="30">
        <v>1540373.375</v>
      </c>
      <c r="AO35" s="30">
        <f t="shared" si="17"/>
        <v>3.9982261002182218E-2</v>
      </c>
      <c r="AP35" s="30">
        <v>0</v>
      </c>
      <c r="AQ35" s="30">
        <f t="shared" si="18"/>
        <v>0</v>
      </c>
      <c r="AR35" s="30">
        <v>0</v>
      </c>
      <c r="AS35" s="30">
        <f t="shared" si="19"/>
        <v>0</v>
      </c>
      <c r="AT35" s="30">
        <v>0</v>
      </c>
      <c r="AU35" s="30">
        <f t="shared" si="20"/>
        <v>0</v>
      </c>
      <c r="AV35" s="30">
        <v>0</v>
      </c>
      <c r="AW35" s="30">
        <f t="shared" si="21"/>
        <v>0</v>
      </c>
    </row>
    <row r="36" spans="1:49">
      <c r="A36" s="2">
        <v>34</v>
      </c>
      <c r="B36" s="1" t="s">
        <v>24</v>
      </c>
      <c r="C36" s="1" t="s">
        <v>58</v>
      </c>
      <c r="D36" s="3">
        <v>181.08</v>
      </c>
      <c r="E36" s="3">
        <v>11.13</v>
      </c>
      <c r="F36" s="30">
        <v>0</v>
      </c>
      <c r="G36" s="30">
        <f t="shared" si="0"/>
        <v>0</v>
      </c>
      <c r="H36" s="30">
        <v>0</v>
      </c>
      <c r="I36" s="30">
        <f t="shared" si="1"/>
        <v>0</v>
      </c>
      <c r="J36" s="30">
        <v>0</v>
      </c>
      <c r="K36" s="30">
        <f t="shared" si="2"/>
        <v>0</v>
      </c>
      <c r="L36" s="30">
        <v>0</v>
      </c>
      <c r="M36" s="30">
        <f t="shared" si="3"/>
        <v>0</v>
      </c>
      <c r="N36" s="30">
        <v>0</v>
      </c>
      <c r="O36" s="30">
        <f t="shared" si="4"/>
        <v>0</v>
      </c>
      <c r="P36" s="30">
        <v>0</v>
      </c>
      <c r="Q36" s="30">
        <f t="shared" si="5"/>
        <v>0</v>
      </c>
      <c r="R36" s="30">
        <v>0</v>
      </c>
      <c r="S36" s="30">
        <f t="shared" si="6"/>
        <v>0</v>
      </c>
      <c r="T36" s="30">
        <v>0</v>
      </c>
      <c r="U36" s="30">
        <f t="shared" si="7"/>
        <v>0</v>
      </c>
      <c r="V36" s="30">
        <v>0</v>
      </c>
      <c r="W36" s="30">
        <f t="shared" si="8"/>
        <v>0</v>
      </c>
      <c r="X36" s="30">
        <v>0</v>
      </c>
      <c r="Y36" s="30">
        <f t="shared" si="9"/>
        <v>0</v>
      </c>
      <c r="Z36" s="30">
        <v>0</v>
      </c>
      <c r="AA36" s="30">
        <f t="shared" si="10"/>
        <v>0</v>
      </c>
      <c r="AB36" s="30">
        <v>0</v>
      </c>
      <c r="AC36" s="30">
        <f t="shared" si="11"/>
        <v>0</v>
      </c>
      <c r="AD36" s="30">
        <v>0</v>
      </c>
      <c r="AE36" s="30">
        <f t="shared" si="12"/>
        <v>0</v>
      </c>
      <c r="AF36" s="30">
        <v>0</v>
      </c>
      <c r="AG36" s="30">
        <f t="shared" si="13"/>
        <v>0</v>
      </c>
      <c r="AH36" s="30">
        <v>92586.6640625</v>
      </c>
      <c r="AI36" s="30">
        <f t="shared" si="14"/>
        <v>9.703514631577893E-4</v>
      </c>
      <c r="AJ36" s="30">
        <v>102095.234375</v>
      </c>
      <c r="AK36" s="30">
        <f t="shared" si="15"/>
        <v>1.0343079187329471E-3</v>
      </c>
      <c r="AL36" s="30">
        <v>33428.5703125</v>
      </c>
      <c r="AM36" s="30">
        <f t="shared" si="16"/>
        <v>8.4841822423935352E-4</v>
      </c>
      <c r="AN36" s="30">
        <v>51520</v>
      </c>
      <c r="AO36" s="30">
        <f t="shared" si="17"/>
        <v>1.3372641466439447E-3</v>
      </c>
      <c r="AP36" s="30">
        <v>0</v>
      </c>
      <c r="AQ36" s="30">
        <f t="shared" si="18"/>
        <v>0</v>
      </c>
      <c r="AR36" s="30">
        <v>0</v>
      </c>
      <c r="AS36" s="30">
        <f t="shared" si="19"/>
        <v>0</v>
      </c>
      <c r="AT36" s="30">
        <v>0</v>
      </c>
      <c r="AU36" s="30">
        <f t="shared" si="20"/>
        <v>0</v>
      </c>
      <c r="AV36" s="30">
        <v>0</v>
      </c>
      <c r="AW36" s="30">
        <f t="shared" si="21"/>
        <v>0</v>
      </c>
    </row>
    <row r="37" spans="1:49">
      <c r="A37" s="2">
        <v>35</v>
      </c>
      <c r="B37" s="1" t="s">
        <v>24</v>
      </c>
      <c r="C37" s="1" t="s">
        <v>59</v>
      </c>
      <c r="D37" s="3">
        <v>185.52</v>
      </c>
      <c r="E37" s="3">
        <v>13.43</v>
      </c>
      <c r="F37" s="30">
        <v>0</v>
      </c>
      <c r="G37" s="30">
        <f t="shared" si="0"/>
        <v>0</v>
      </c>
      <c r="H37" s="30">
        <v>0</v>
      </c>
      <c r="I37" s="30">
        <f t="shared" si="1"/>
        <v>0</v>
      </c>
      <c r="J37" s="30">
        <v>0</v>
      </c>
      <c r="K37" s="30">
        <f t="shared" si="2"/>
        <v>0</v>
      </c>
      <c r="L37" s="30">
        <v>0</v>
      </c>
      <c r="M37" s="30">
        <f t="shared" si="3"/>
        <v>0</v>
      </c>
      <c r="N37" s="30">
        <v>0</v>
      </c>
      <c r="O37" s="30">
        <f t="shared" si="4"/>
        <v>0</v>
      </c>
      <c r="P37" s="30">
        <v>0</v>
      </c>
      <c r="Q37" s="30">
        <f t="shared" si="5"/>
        <v>0</v>
      </c>
      <c r="R37" s="30">
        <v>0</v>
      </c>
      <c r="S37" s="30">
        <f t="shared" si="6"/>
        <v>0</v>
      </c>
      <c r="T37" s="30">
        <v>0</v>
      </c>
      <c r="U37" s="30">
        <f t="shared" si="7"/>
        <v>0</v>
      </c>
      <c r="V37" s="30">
        <v>0</v>
      </c>
      <c r="W37" s="30">
        <f t="shared" si="8"/>
        <v>0</v>
      </c>
      <c r="X37" s="30">
        <v>0</v>
      </c>
      <c r="Y37" s="30">
        <f t="shared" si="9"/>
        <v>0</v>
      </c>
      <c r="Z37" s="30">
        <v>0</v>
      </c>
      <c r="AA37" s="30">
        <f t="shared" si="10"/>
        <v>0</v>
      </c>
      <c r="AB37" s="30">
        <v>0</v>
      </c>
      <c r="AC37" s="30">
        <f t="shared" si="11"/>
        <v>0</v>
      </c>
      <c r="AD37" s="30">
        <v>0</v>
      </c>
      <c r="AE37" s="30">
        <f t="shared" si="12"/>
        <v>0</v>
      </c>
      <c r="AF37" s="30">
        <v>0</v>
      </c>
      <c r="AG37" s="30">
        <f t="shared" si="13"/>
        <v>0</v>
      </c>
      <c r="AH37" s="30">
        <v>228000</v>
      </c>
      <c r="AI37" s="30">
        <f t="shared" si="14"/>
        <v>2.3895464410579616E-3</v>
      </c>
      <c r="AJ37" s="30">
        <v>829028.5625</v>
      </c>
      <c r="AK37" s="30">
        <f t="shared" si="15"/>
        <v>8.3987348900147127E-3</v>
      </c>
      <c r="AL37" s="30">
        <v>48000</v>
      </c>
      <c r="AM37" s="30">
        <f t="shared" si="16"/>
        <v>1.2182415934270737E-3</v>
      </c>
      <c r="AN37" s="30">
        <v>0</v>
      </c>
      <c r="AO37" s="30">
        <f t="shared" si="17"/>
        <v>0</v>
      </c>
      <c r="AP37" s="30">
        <v>0</v>
      </c>
      <c r="AQ37" s="30">
        <f t="shared" si="18"/>
        <v>0</v>
      </c>
      <c r="AR37" s="30">
        <v>0</v>
      </c>
      <c r="AS37" s="30">
        <f t="shared" si="19"/>
        <v>0</v>
      </c>
      <c r="AT37" s="30">
        <v>0</v>
      </c>
      <c r="AU37" s="30">
        <f t="shared" si="20"/>
        <v>0</v>
      </c>
      <c r="AV37" s="30">
        <v>0</v>
      </c>
      <c r="AW37" s="30">
        <f t="shared" si="21"/>
        <v>0</v>
      </c>
    </row>
    <row r="38" spans="1:49">
      <c r="A38" s="2">
        <v>36</v>
      </c>
      <c r="B38" s="1" t="s">
        <v>24</v>
      </c>
      <c r="C38" s="1" t="s">
        <v>60</v>
      </c>
      <c r="D38" s="3">
        <v>186.96</v>
      </c>
      <c r="E38" s="3">
        <v>15.16</v>
      </c>
      <c r="F38" s="30">
        <v>0</v>
      </c>
      <c r="G38" s="30">
        <f t="shared" si="0"/>
        <v>0</v>
      </c>
      <c r="H38" s="30">
        <v>0</v>
      </c>
      <c r="I38" s="30">
        <f t="shared" si="1"/>
        <v>0</v>
      </c>
      <c r="J38" s="30">
        <v>0</v>
      </c>
      <c r="K38" s="30">
        <f t="shared" si="2"/>
        <v>0</v>
      </c>
      <c r="L38" s="30">
        <v>0</v>
      </c>
      <c r="M38" s="30">
        <f t="shared" si="3"/>
        <v>0</v>
      </c>
      <c r="N38" s="30">
        <v>0</v>
      </c>
      <c r="O38" s="30">
        <f t="shared" si="4"/>
        <v>0</v>
      </c>
      <c r="P38" s="30">
        <v>0</v>
      </c>
      <c r="Q38" s="30">
        <f t="shared" si="5"/>
        <v>0</v>
      </c>
      <c r="R38" s="30">
        <v>0</v>
      </c>
      <c r="S38" s="30">
        <f t="shared" si="6"/>
        <v>0</v>
      </c>
      <c r="T38" s="30">
        <v>0</v>
      </c>
      <c r="U38" s="30">
        <f t="shared" si="7"/>
        <v>0</v>
      </c>
      <c r="V38" s="30">
        <v>0</v>
      </c>
      <c r="W38" s="30">
        <f t="shared" si="8"/>
        <v>0</v>
      </c>
      <c r="X38" s="30">
        <v>0</v>
      </c>
      <c r="Y38" s="30">
        <f t="shared" si="9"/>
        <v>0</v>
      </c>
      <c r="Z38" s="30">
        <v>0</v>
      </c>
      <c r="AA38" s="30">
        <f t="shared" si="10"/>
        <v>0</v>
      </c>
      <c r="AB38" s="30">
        <v>0</v>
      </c>
      <c r="AC38" s="30">
        <f t="shared" si="11"/>
        <v>0</v>
      </c>
      <c r="AD38" s="30">
        <v>0</v>
      </c>
      <c r="AE38" s="30">
        <f t="shared" si="12"/>
        <v>0</v>
      </c>
      <c r="AF38" s="30">
        <v>7466.66650390625</v>
      </c>
      <c r="AG38" s="30">
        <f t="shared" si="13"/>
        <v>1.0558841476971179E-4</v>
      </c>
      <c r="AH38" s="30">
        <v>0</v>
      </c>
      <c r="AI38" s="30">
        <f t="shared" si="14"/>
        <v>0</v>
      </c>
      <c r="AJ38" s="30">
        <v>0</v>
      </c>
      <c r="AK38" s="30">
        <f t="shared" si="15"/>
        <v>0</v>
      </c>
      <c r="AL38" s="30">
        <v>0</v>
      </c>
      <c r="AM38" s="30">
        <f t="shared" si="16"/>
        <v>0</v>
      </c>
      <c r="AN38" s="30">
        <v>0</v>
      </c>
      <c r="AO38" s="30">
        <f t="shared" si="17"/>
        <v>0</v>
      </c>
      <c r="AP38" s="30">
        <v>0</v>
      </c>
      <c r="AQ38" s="30">
        <f t="shared" si="18"/>
        <v>0</v>
      </c>
      <c r="AR38" s="30">
        <v>0</v>
      </c>
      <c r="AS38" s="30">
        <f t="shared" si="19"/>
        <v>0</v>
      </c>
      <c r="AT38" s="30">
        <v>0</v>
      </c>
      <c r="AU38" s="30">
        <f t="shared" si="20"/>
        <v>0</v>
      </c>
      <c r="AV38" s="30">
        <v>0</v>
      </c>
      <c r="AW38" s="30">
        <f t="shared" si="21"/>
        <v>0</v>
      </c>
    </row>
    <row r="39" spans="1:49">
      <c r="A39" s="2">
        <v>37</v>
      </c>
      <c r="B39" s="1" t="s">
        <v>24</v>
      </c>
      <c r="C39" s="1" t="s">
        <v>61</v>
      </c>
      <c r="D39" s="3">
        <v>187.44</v>
      </c>
      <c r="E39" s="3">
        <v>15.05</v>
      </c>
      <c r="F39" s="30">
        <v>85200</v>
      </c>
      <c r="G39" s="30">
        <f t="shared" si="0"/>
        <v>3.5947593373015937E-3</v>
      </c>
      <c r="H39" s="30">
        <v>0</v>
      </c>
      <c r="I39" s="30">
        <f t="shared" si="1"/>
        <v>0</v>
      </c>
      <c r="J39" s="30">
        <v>60000</v>
      </c>
      <c r="K39" s="30">
        <f t="shared" si="2"/>
        <v>2.0085523939943227E-3</v>
      </c>
      <c r="L39" s="30">
        <v>0</v>
      </c>
      <c r="M39" s="30">
        <f t="shared" si="3"/>
        <v>0</v>
      </c>
      <c r="N39" s="30">
        <v>0</v>
      </c>
      <c r="O39" s="30">
        <f t="shared" si="4"/>
        <v>0</v>
      </c>
      <c r="P39" s="30">
        <v>0</v>
      </c>
      <c r="Q39" s="30">
        <f t="shared" si="5"/>
        <v>0</v>
      </c>
      <c r="R39" s="30">
        <v>0</v>
      </c>
      <c r="S39" s="30">
        <f t="shared" si="6"/>
        <v>0</v>
      </c>
      <c r="T39" s="30">
        <v>0</v>
      </c>
      <c r="U39" s="30">
        <f t="shared" si="7"/>
        <v>0</v>
      </c>
      <c r="V39" s="30">
        <v>0</v>
      </c>
      <c r="W39" s="30">
        <f t="shared" si="8"/>
        <v>0</v>
      </c>
      <c r="X39" s="30">
        <v>59400</v>
      </c>
      <c r="Y39" s="30">
        <f t="shared" si="9"/>
        <v>1.1858178190586586E-3</v>
      </c>
      <c r="Z39" s="30">
        <v>424800</v>
      </c>
      <c r="AA39" s="30">
        <f t="shared" si="10"/>
        <v>7.2530346668086823E-3</v>
      </c>
      <c r="AB39" s="30">
        <v>844800</v>
      </c>
      <c r="AC39" s="30">
        <f t="shared" si="11"/>
        <v>1.5343791908258514E-2</v>
      </c>
      <c r="AD39" s="30">
        <v>1688514.25</v>
      </c>
      <c r="AE39" s="30">
        <f t="shared" si="12"/>
        <v>2.6193167700463552E-2</v>
      </c>
      <c r="AF39" s="30">
        <v>6839703.125</v>
      </c>
      <c r="AG39" s="30">
        <f t="shared" si="13"/>
        <v>9.6722333866976942E-2</v>
      </c>
      <c r="AH39" s="30">
        <v>836000</v>
      </c>
      <c r="AI39" s="30">
        <f t="shared" si="14"/>
        <v>8.7616702838791919E-3</v>
      </c>
      <c r="AJ39" s="30">
        <v>708400</v>
      </c>
      <c r="AK39" s="30">
        <f t="shared" si="15"/>
        <v>7.1766692550914637E-3</v>
      </c>
      <c r="AL39" s="30">
        <v>0</v>
      </c>
      <c r="AM39" s="30">
        <f t="shared" si="16"/>
        <v>0</v>
      </c>
      <c r="AN39" s="30">
        <v>0</v>
      </c>
      <c r="AO39" s="30">
        <f t="shared" si="17"/>
        <v>0</v>
      </c>
      <c r="AP39" s="30">
        <v>0</v>
      </c>
      <c r="AQ39" s="30">
        <f t="shared" si="18"/>
        <v>0</v>
      </c>
      <c r="AR39" s="30">
        <v>0</v>
      </c>
      <c r="AS39" s="30">
        <f t="shared" si="19"/>
        <v>0</v>
      </c>
      <c r="AT39" s="30">
        <v>0</v>
      </c>
      <c r="AU39" s="30">
        <f t="shared" si="20"/>
        <v>0</v>
      </c>
      <c r="AV39" s="30">
        <v>0</v>
      </c>
      <c r="AW39" s="30">
        <f t="shared" si="21"/>
        <v>0</v>
      </c>
    </row>
    <row r="40" spans="1:49">
      <c r="A40" s="2">
        <v>38</v>
      </c>
      <c r="B40" s="1" t="s">
        <v>24</v>
      </c>
      <c r="C40" s="1" t="s">
        <v>62</v>
      </c>
      <c r="D40" s="3">
        <v>189.47909999999999</v>
      </c>
      <c r="E40" s="3">
        <v>20.89</v>
      </c>
      <c r="F40" s="30">
        <v>0</v>
      </c>
      <c r="G40" s="30">
        <f t="shared" si="0"/>
        <v>0</v>
      </c>
      <c r="H40" s="30">
        <v>0</v>
      </c>
      <c r="I40" s="30">
        <f t="shared" si="1"/>
        <v>0</v>
      </c>
      <c r="J40" s="30">
        <v>0</v>
      </c>
      <c r="K40" s="30">
        <f t="shared" si="2"/>
        <v>0</v>
      </c>
      <c r="L40" s="30">
        <v>0</v>
      </c>
      <c r="M40" s="30">
        <f t="shared" si="3"/>
        <v>0</v>
      </c>
      <c r="N40" s="30">
        <v>2404000</v>
      </c>
      <c r="O40" s="30">
        <f t="shared" si="4"/>
        <v>5.4343853982053415E-2</v>
      </c>
      <c r="P40" s="30">
        <v>1956800</v>
      </c>
      <c r="Q40" s="30">
        <f t="shared" si="5"/>
        <v>5.1815243696555241E-2</v>
      </c>
      <c r="R40" s="30">
        <v>187600</v>
      </c>
      <c r="S40" s="30">
        <f t="shared" si="6"/>
        <v>3.8004514804596936E-3</v>
      </c>
      <c r="T40" s="30">
        <v>213200</v>
      </c>
      <c r="U40" s="30">
        <f t="shared" si="7"/>
        <v>5.9349136602887698E-3</v>
      </c>
      <c r="V40" s="30">
        <v>0</v>
      </c>
      <c r="W40" s="30">
        <f t="shared" si="8"/>
        <v>0</v>
      </c>
      <c r="X40" s="30">
        <v>0</v>
      </c>
      <c r="Y40" s="30">
        <f t="shared" si="9"/>
        <v>0</v>
      </c>
      <c r="Z40" s="30">
        <v>0</v>
      </c>
      <c r="AA40" s="30">
        <f t="shared" si="10"/>
        <v>0</v>
      </c>
      <c r="AB40" s="30">
        <v>0</v>
      </c>
      <c r="AC40" s="30">
        <f t="shared" si="11"/>
        <v>0</v>
      </c>
      <c r="AD40" s="30">
        <v>0</v>
      </c>
      <c r="AE40" s="30">
        <f t="shared" si="12"/>
        <v>0</v>
      </c>
      <c r="AF40" s="30">
        <v>0</v>
      </c>
      <c r="AG40" s="30">
        <f t="shared" si="13"/>
        <v>0</v>
      </c>
      <c r="AH40" s="30">
        <v>0</v>
      </c>
      <c r="AI40" s="30">
        <f t="shared" si="14"/>
        <v>0</v>
      </c>
      <c r="AJ40" s="30">
        <v>0</v>
      </c>
      <c r="AK40" s="30">
        <f t="shared" si="15"/>
        <v>0</v>
      </c>
      <c r="AL40" s="30">
        <v>0</v>
      </c>
      <c r="AM40" s="30">
        <f t="shared" si="16"/>
        <v>0</v>
      </c>
      <c r="AN40" s="30">
        <v>0</v>
      </c>
      <c r="AO40" s="30">
        <f t="shared" si="17"/>
        <v>0</v>
      </c>
      <c r="AP40" s="30">
        <v>0</v>
      </c>
      <c r="AQ40" s="30">
        <f t="shared" si="18"/>
        <v>0</v>
      </c>
      <c r="AR40" s="30">
        <v>0</v>
      </c>
      <c r="AS40" s="30">
        <f t="shared" si="19"/>
        <v>0</v>
      </c>
      <c r="AT40" s="30">
        <v>0</v>
      </c>
      <c r="AU40" s="30">
        <f t="shared" si="20"/>
        <v>0</v>
      </c>
      <c r="AV40" s="30">
        <v>0</v>
      </c>
      <c r="AW40" s="30">
        <f t="shared" si="21"/>
        <v>0</v>
      </c>
    </row>
    <row r="41" spans="1:49">
      <c r="A41" s="2">
        <v>39</v>
      </c>
      <c r="B41" s="1" t="s">
        <v>24</v>
      </c>
      <c r="C41" s="1" t="s">
        <v>63</v>
      </c>
      <c r="D41" s="3">
        <v>191.52</v>
      </c>
      <c r="E41" s="3">
        <v>20.68</v>
      </c>
      <c r="F41" s="30">
        <v>0</v>
      </c>
      <c r="G41" s="30">
        <f t="shared" si="0"/>
        <v>0</v>
      </c>
      <c r="H41" s="30">
        <v>0</v>
      </c>
      <c r="I41" s="30">
        <f t="shared" si="1"/>
        <v>0</v>
      </c>
      <c r="J41" s="30">
        <v>0</v>
      </c>
      <c r="K41" s="30">
        <f t="shared" si="2"/>
        <v>0</v>
      </c>
      <c r="L41" s="30">
        <v>0</v>
      </c>
      <c r="M41" s="30">
        <f t="shared" si="3"/>
        <v>0</v>
      </c>
      <c r="N41" s="30">
        <v>0</v>
      </c>
      <c r="O41" s="30">
        <f t="shared" si="4"/>
        <v>0</v>
      </c>
      <c r="P41" s="30">
        <v>0</v>
      </c>
      <c r="Q41" s="30">
        <f t="shared" si="5"/>
        <v>0</v>
      </c>
      <c r="R41" s="30">
        <v>0</v>
      </c>
      <c r="S41" s="30">
        <f t="shared" si="6"/>
        <v>0</v>
      </c>
      <c r="T41" s="30">
        <v>25200.001953125</v>
      </c>
      <c r="U41" s="30">
        <f t="shared" si="7"/>
        <v>7.0150016806240739E-4</v>
      </c>
      <c r="V41" s="30">
        <v>652000</v>
      </c>
      <c r="W41" s="30">
        <f t="shared" si="8"/>
        <v>1.2165952670492102E-2</v>
      </c>
      <c r="X41" s="30">
        <v>239760</v>
      </c>
      <c r="Y41" s="30">
        <f t="shared" si="9"/>
        <v>4.7863919242004038E-3</v>
      </c>
      <c r="Z41" s="30">
        <v>3273347.25</v>
      </c>
      <c r="AA41" s="30">
        <f t="shared" si="10"/>
        <v>5.5889126837930479E-2</v>
      </c>
      <c r="AB41" s="30">
        <v>2504320</v>
      </c>
      <c r="AC41" s="30">
        <f t="shared" si="11"/>
        <v>4.5485043740163308E-2</v>
      </c>
      <c r="AD41" s="30">
        <v>2032500</v>
      </c>
      <c r="AE41" s="30">
        <f t="shared" si="12"/>
        <v>3.1529265063171462E-2</v>
      </c>
      <c r="AF41" s="30">
        <v>0</v>
      </c>
      <c r="AG41" s="30">
        <f t="shared" si="13"/>
        <v>0</v>
      </c>
      <c r="AH41" s="30">
        <v>0</v>
      </c>
      <c r="AI41" s="30">
        <f t="shared" si="14"/>
        <v>0</v>
      </c>
      <c r="AJ41" s="30">
        <v>0</v>
      </c>
      <c r="AK41" s="30">
        <f t="shared" si="15"/>
        <v>0</v>
      </c>
      <c r="AL41" s="30">
        <v>0</v>
      </c>
      <c r="AM41" s="30">
        <f t="shared" si="16"/>
        <v>0</v>
      </c>
      <c r="AN41" s="30">
        <v>0</v>
      </c>
      <c r="AO41" s="30">
        <f t="shared" si="17"/>
        <v>0</v>
      </c>
      <c r="AP41" s="30">
        <v>0</v>
      </c>
      <c r="AQ41" s="30">
        <f t="shared" si="18"/>
        <v>0</v>
      </c>
      <c r="AR41" s="30">
        <v>0</v>
      </c>
      <c r="AS41" s="30">
        <f t="shared" si="19"/>
        <v>0</v>
      </c>
      <c r="AT41" s="30">
        <v>0</v>
      </c>
      <c r="AU41" s="30">
        <f t="shared" si="20"/>
        <v>0</v>
      </c>
      <c r="AV41" s="30">
        <v>0</v>
      </c>
      <c r="AW41" s="30">
        <f t="shared" si="21"/>
        <v>0</v>
      </c>
    </row>
    <row r="42" spans="1:49">
      <c r="A42" s="2">
        <v>40</v>
      </c>
      <c r="B42" s="1" t="s">
        <v>24</v>
      </c>
      <c r="C42" s="1" t="s">
        <v>64</v>
      </c>
      <c r="D42" s="3">
        <v>191.52</v>
      </c>
      <c r="E42" s="3">
        <v>20.99</v>
      </c>
      <c r="F42" s="30">
        <v>1590400</v>
      </c>
      <c r="G42" s="30">
        <f t="shared" si="0"/>
        <v>6.7102174296296418E-2</v>
      </c>
      <c r="H42" s="30">
        <v>1461600</v>
      </c>
      <c r="I42" s="30">
        <f t="shared" si="1"/>
        <v>6.9427302065658184E-2</v>
      </c>
      <c r="J42" s="30">
        <v>1293750</v>
      </c>
      <c r="K42" s="30">
        <f t="shared" si="2"/>
        <v>4.3309410995502583E-2</v>
      </c>
      <c r="L42" s="30">
        <v>1413600</v>
      </c>
      <c r="M42" s="30">
        <f t="shared" si="3"/>
        <v>3.345301533288754E-2</v>
      </c>
      <c r="N42" s="30">
        <v>1582186.625</v>
      </c>
      <c r="O42" s="30">
        <f t="shared" si="4"/>
        <v>3.576627242984938E-2</v>
      </c>
      <c r="P42" s="30">
        <v>1046000</v>
      </c>
      <c r="Q42" s="30">
        <f t="shared" si="5"/>
        <v>2.76976415099125E-2</v>
      </c>
      <c r="R42" s="30">
        <v>1023288.875</v>
      </c>
      <c r="S42" s="30">
        <f t="shared" si="6"/>
        <v>2.0730062472983393E-2</v>
      </c>
      <c r="T42" s="30">
        <v>1083200</v>
      </c>
      <c r="U42" s="30">
        <f t="shared" si="7"/>
        <v>3.0153369966345194E-2</v>
      </c>
      <c r="V42" s="30">
        <v>2433600</v>
      </c>
      <c r="W42" s="30">
        <f t="shared" si="8"/>
        <v>4.5409604936977883E-2</v>
      </c>
      <c r="X42" s="30">
        <v>2710989.5</v>
      </c>
      <c r="Y42" s="30">
        <f t="shared" si="9"/>
        <v>5.4120196235369081E-2</v>
      </c>
      <c r="Z42" s="30">
        <v>0</v>
      </c>
      <c r="AA42" s="30">
        <f t="shared" si="10"/>
        <v>0</v>
      </c>
      <c r="AB42" s="30">
        <v>0</v>
      </c>
      <c r="AC42" s="30">
        <f t="shared" si="11"/>
        <v>0</v>
      </c>
      <c r="AD42" s="30">
        <v>0</v>
      </c>
      <c r="AE42" s="30">
        <f t="shared" si="12"/>
        <v>0</v>
      </c>
      <c r="AF42" s="30">
        <v>2096250</v>
      </c>
      <c r="AG42" s="30">
        <f t="shared" si="13"/>
        <v>2.9643712404352408E-2</v>
      </c>
      <c r="AH42" s="30">
        <v>214000</v>
      </c>
      <c r="AI42" s="30">
        <f t="shared" si="14"/>
        <v>2.2428199052035255E-3</v>
      </c>
      <c r="AJ42" s="30">
        <v>439200</v>
      </c>
      <c r="AK42" s="30">
        <f t="shared" si="15"/>
        <v>4.449453891637734E-3</v>
      </c>
      <c r="AL42" s="30">
        <v>0</v>
      </c>
      <c r="AM42" s="30">
        <f t="shared" si="16"/>
        <v>0</v>
      </c>
      <c r="AN42" s="30">
        <v>352000</v>
      </c>
      <c r="AO42" s="30">
        <f t="shared" si="17"/>
        <v>9.1365873373188775E-3</v>
      </c>
      <c r="AP42" s="30">
        <v>372000</v>
      </c>
      <c r="AQ42" s="30">
        <f t="shared" si="18"/>
        <v>6.5238775943938024E-3</v>
      </c>
      <c r="AR42" s="30">
        <v>466707.6875</v>
      </c>
      <c r="AS42" s="30">
        <f t="shared" si="19"/>
        <v>9.3507486781856924E-3</v>
      </c>
      <c r="AT42" s="30">
        <v>530400</v>
      </c>
      <c r="AU42" s="30">
        <f t="shared" si="20"/>
        <v>1.4100564660735927E-2</v>
      </c>
      <c r="AV42" s="30">
        <v>244480</v>
      </c>
      <c r="AW42" s="30">
        <f t="shared" si="21"/>
        <v>6.5158857195586929E-3</v>
      </c>
    </row>
    <row r="43" spans="1:49">
      <c r="A43" s="2">
        <v>41</v>
      </c>
      <c r="B43" s="1" t="s">
        <v>24</v>
      </c>
      <c r="C43" s="1" t="s">
        <v>65</v>
      </c>
      <c r="D43" s="3">
        <v>211.35339999999999</v>
      </c>
      <c r="E43" s="3">
        <v>9.7899999999999991</v>
      </c>
      <c r="F43" s="30">
        <v>0</v>
      </c>
      <c r="G43" s="30">
        <f t="shared" si="0"/>
        <v>0</v>
      </c>
      <c r="H43" s="30">
        <v>0</v>
      </c>
      <c r="I43" s="30">
        <f t="shared" si="1"/>
        <v>0</v>
      </c>
      <c r="J43" s="30">
        <v>0</v>
      </c>
      <c r="K43" s="30">
        <f t="shared" si="2"/>
        <v>0</v>
      </c>
      <c r="L43" s="30">
        <v>0</v>
      </c>
      <c r="M43" s="30">
        <f t="shared" si="3"/>
        <v>0</v>
      </c>
      <c r="N43" s="30">
        <v>0</v>
      </c>
      <c r="O43" s="30">
        <f t="shared" si="4"/>
        <v>0</v>
      </c>
      <c r="P43" s="30">
        <v>0</v>
      </c>
      <c r="Q43" s="30">
        <f t="shared" si="5"/>
        <v>0</v>
      </c>
      <c r="R43" s="30">
        <v>0</v>
      </c>
      <c r="S43" s="30">
        <f t="shared" si="6"/>
        <v>0</v>
      </c>
      <c r="T43" s="30">
        <v>0</v>
      </c>
      <c r="U43" s="30">
        <f t="shared" si="7"/>
        <v>0</v>
      </c>
      <c r="V43" s="30">
        <v>0</v>
      </c>
      <c r="W43" s="30">
        <f t="shared" si="8"/>
        <v>0</v>
      </c>
      <c r="X43" s="30">
        <v>0</v>
      </c>
      <c r="Y43" s="30">
        <f t="shared" si="9"/>
        <v>0</v>
      </c>
      <c r="Z43" s="30">
        <v>0</v>
      </c>
      <c r="AA43" s="30">
        <f t="shared" si="10"/>
        <v>0</v>
      </c>
      <c r="AB43" s="30">
        <v>0</v>
      </c>
      <c r="AC43" s="30">
        <f t="shared" si="11"/>
        <v>0</v>
      </c>
      <c r="AD43" s="30">
        <v>0</v>
      </c>
      <c r="AE43" s="30">
        <f t="shared" si="12"/>
        <v>0</v>
      </c>
      <c r="AF43" s="30">
        <v>0</v>
      </c>
      <c r="AG43" s="30">
        <f t="shared" si="13"/>
        <v>0</v>
      </c>
      <c r="AH43" s="30">
        <v>0</v>
      </c>
      <c r="AI43" s="30">
        <f t="shared" si="14"/>
        <v>0</v>
      </c>
      <c r="AJ43" s="30">
        <v>0</v>
      </c>
      <c r="AK43" s="30">
        <f t="shared" si="15"/>
        <v>0</v>
      </c>
      <c r="AL43" s="30">
        <v>0</v>
      </c>
      <c r="AM43" s="30">
        <f t="shared" si="16"/>
        <v>0</v>
      </c>
      <c r="AN43" s="30">
        <v>0</v>
      </c>
      <c r="AO43" s="30">
        <f t="shared" si="17"/>
        <v>0</v>
      </c>
      <c r="AP43" s="30">
        <v>0</v>
      </c>
      <c r="AQ43" s="30">
        <f t="shared" si="18"/>
        <v>0</v>
      </c>
      <c r="AR43" s="30">
        <v>0</v>
      </c>
      <c r="AS43" s="30">
        <f t="shared" si="19"/>
        <v>0</v>
      </c>
      <c r="AT43" s="30">
        <v>1157600</v>
      </c>
      <c r="AU43" s="30">
        <f t="shared" si="20"/>
        <v>3.0774535541606161E-2</v>
      </c>
      <c r="AV43" s="30">
        <v>1200000</v>
      </c>
      <c r="AW43" s="30">
        <f t="shared" si="21"/>
        <v>3.1982423361708243E-2</v>
      </c>
    </row>
    <row r="44" spans="1:49">
      <c r="A44" s="2">
        <v>42</v>
      </c>
      <c r="B44" s="1" t="s">
        <v>24</v>
      </c>
      <c r="C44" s="1" t="s">
        <v>66</v>
      </c>
      <c r="D44" s="3">
        <v>213</v>
      </c>
      <c r="E44" s="3">
        <v>21.87</v>
      </c>
      <c r="F44" s="30">
        <v>0</v>
      </c>
      <c r="G44" s="30">
        <f t="shared" si="0"/>
        <v>0</v>
      </c>
      <c r="H44" s="30">
        <v>0</v>
      </c>
      <c r="I44" s="30">
        <f t="shared" si="1"/>
        <v>0</v>
      </c>
      <c r="J44" s="30">
        <v>0</v>
      </c>
      <c r="K44" s="30">
        <f t="shared" si="2"/>
        <v>0</v>
      </c>
      <c r="L44" s="30">
        <v>0</v>
      </c>
      <c r="M44" s="30">
        <f t="shared" si="3"/>
        <v>0</v>
      </c>
      <c r="N44" s="30">
        <v>0</v>
      </c>
      <c r="O44" s="30">
        <f t="shared" si="4"/>
        <v>0</v>
      </c>
      <c r="P44" s="30">
        <v>0</v>
      </c>
      <c r="Q44" s="30">
        <f t="shared" si="5"/>
        <v>0</v>
      </c>
      <c r="R44" s="30">
        <v>7466.66650390625</v>
      </c>
      <c r="S44" s="30">
        <f t="shared" si="6"/>
        <v>1.5126174716881296E-4</v>
      </c>
      <c r="T44" s="30">
        <v>0</v>
      </c>
      <c r="U44" s="30">
        <f t="shared" si="7"/>
        <v>0</v>
      </c>
      <c r="V44" s="30">
        <v>0</v>
      </c>
      <c r="W44" s="30">
        <f t="shared" si="8"/>
        <v>0</v>
      </c>
      <c r="X44" s="30">
        <v>0</v>
      </c>
      <c r="Y44" s="30">
        <f t="shared" si="9"/>
        <v>0</v>
      </c>
      <c r="Z44" s="30">
        <v>0</v>
      </c>
      <c r="AA44" s="30">
        <f t="shared" si="10"/>
        <v>0</v>
      </c>
      <c r="AB44" s="30">
        <v>0</v>
      </c>
      <c r="AC44" s="30">
        <f t="shared" si="11"/>
        <v>0</v>
      </c>
      <c r="AD44" s="30">
        <v>0</v>
      </c>
      <c r="AE44" s="30">
        <f t="shared" si="12"/>
        <v>0</v>
      </c>
      <c r="AF44" s="30">
        <v>0</v>
      </c>
      <c r="AG44" s="30">
        <f t="shared" si="13"/>
        <v>0</v>
      </c>
      <c r="AH44" s="30">
        <v>0</v>
      </c>
      <c r="AI44" s="30">
        <f t="shared" si="14"/>
        <v>0</v>
      </c>
      <c r="AJ44" s="30">
        <v>0</v>
      </c>
      <c r="AK44" s="30">
        <f t="shared" si="15"/>
        <v>0</v>
      </c>
      <c r="AL44" s="30">
        <v>0</v>
      </c>
      <c r="AM44" s="30">
        <f t="shared" si="16"/>
        <v>0</v>
      </c>
      <c r="AN44" s="30">
        <v>0</v>
      </c>
      <c r="AO44" s="30">
        <f t="shared" si="17"/>
        <v>0</v>
      </c>
      <c r="AP44" s="30">
        <v>0</v>
      </c>
      <c r="AQ44" s="30">
        <f t="shared" si="18"/>
        <v>0</v>
      </c>
      <c r="AR44" s="30">
        <v>0</v>
      </c>
      <c r="AS44" s="30">
        <f t="shared" si="19"/>
        <v>0</v>
      </c>
      <c r="AT44" s="30">
        <v>0</v>
      </c>
      <c r="AU44" s="30">
        <f t="shared" si="20"/>
        <v>0</v>
      </c>
      <c r="AV44" s="30">
        <v>0</v>
      </c>
      <c r="AW44" s="30">
        <f t="shared" si="21"/>
        <v>0</v>
      </c>
    </row>
    <row r="45" spans="1:49">
      <c r="A45" s="2">
        <v>43</v>
      </c>
      <c r="B45" s="1" t="s">
        <v>24</v>
      </c>
      <c r="C45" s="1" t="s">
        <v>67</v>
      </c>
      <c r="D45" s="3">
        <v>213.48</v>
      </c>
      <c r="E45" s="3">
        <v>21.83</v>
      </c>
      <c r="F45" s="30">
        <v>0</v>
      </c>
      <c r="G45" s="30">
        <f t="shared" si="0"/>
        <v>0</v>
      </c>
      <c r="H45" s="30">
        <v>0</v>
      </c>
      <c r="I45" s="30">
        <f t="shared" si="1"/>
        <v>0</v>
      </c>
      <c r="J45" s="30">
        <v>0</v>
      </c>
      <c r="K45" s="30">
        <f t="shared" si="2"/>
        <v>0</v>
      </c>
      <c r="L45" s="30">
        <v>0</v>
      </c>
      <c r="M45" s="30">
        <f t="shared" si="3"/>
        <v>0</v>
      </c>
      <c r="N45" s="30">
        <v>0</v>
      </c>
      <c r="O45" s="30">
        <f t="shared" si="4"/>
        <v>0</v>
      </c>
      <c r="P45" s="30">
        <v>0</v>
      </c>
      <c r="Q45" s="30">
        <f t="shared" si="5"/>
        <v>0</v>
      </c>
      <c r="R45" s="30">
        <v>421120</v>
      </c>
      <c r="S45" s="30">
        <f t="shared" si="6"/>
        <v>8.5311627262856394E-3</v>
      </c>
      <c r="T45" s="30">
        <v>455371.4375</v>
      </c>
      <c r="U45" s="30">
        <f t="shared" si="7"/>
        <v>1.2676314094390637E-2</v>
      </c>
      <c r="V45" s="30">
        <v>0</v>
      </c>
      <c r="W45" s="30">
        <f t="shared" si="8"/>
        <v>0</v>
      </c>
      <c r="X45" s="30">
        <v>0</v>
      </c>
      <c r="Y45" s="30">
        <f t="shared" si="9"/>
        <v>0</v>
      </c>
      <c r="Z45" s="30">
        <v>0</v>
      </c>
      <c r="AA45" s="30">
        <f t="shared" si="10"/>
        <v>0</v>
      </c>
      <c r="AB45" s="30">
        <v>0</v>
      </c>
      <c r="AC45" s="30">
        <f t="shared" si="11"/>
        <v>0</v>
      </c>
      <c r="AD45" s="30">
        <v>0</v>
      </c>
      <c r="AE45" s="30">
        <f t="shared" si="12"/>
        <v>0</v>
      </c>
      <c r="AF45" s="30">
        <v>0</v>
      </c>
      <c r="AG45" s="30">
        <f t="shared" si="13"/>
        <v>0</v>
      </c>
      <c r="AH45" s="30">
        <v>0</v>
      </c>
      <c r="AI45" s="30">
        <f t="shared" si="14"/>
        <v>0</v>
      </c>
      <c r="AJ45" s="30">
        <v>0</v>
      </c>
      <c r="AK45" s="30">
        <f t="shared" si="15"/>
        <v>0</v>
      </c>
      <c r="AL45" s="30">
        <v>0</v>
      </c>
      <c r="AM45" s="30">
        <f t="shared" si="16"/>
        <v>0</v>
      </c>
      <c r="AN45" s="30">
        <v>0</v>
      </c>
      <c r="AO45" s="30">
        <f t="shared" si="17"/>
        <v>0</v>
      </c>
      <c r="AP45" s="30">
        <v>0</v>
      </c>
      <c r="AQ45" s="30">
        <f t="shared" si="18"/>
        <v>0</v>
      </c>
      <c r="AR45" s="30">
        <v>0</v>
      </c>
      <c r="AS45" s="30">
        <f t="shared" si="19"/>
        <v>0</v>
      </c>
      <c r="AT45" s="30">
        <v>0</v>
      </c>
      <c r="AU45" s="30">
        <f t="shared" si="20"/>
        <v>0</v>
      </c>
      <c r="AV45" s="30">
        <v>0</v>
      </c>
      <c r="AW45" s="30">
        <f t="shared" si="21"/>
        <v>0</v>
      </c>
    </row>
    <row r="46" spans="1:49">
      <c r="A46" s="2">
        <v>44</v>
      </c>
      <c r="B46" s="1" t="s">
        <v>24</v>
      </c>
      <c r="C46" s="1" t="s">
        <v>68</v>
      </c>
      <c r="D46" s="3">
        <v>217.44</v>
      </c>
      <c r="E46" s="3">
        <v>21.18</v>
      </c>
      <c r="F46" s="30">
        <v>0</v>
      </c>
      <c r="G46" s="30">
        <f t="shared" si="0"/>
        <v>0</v>
      </c>
      <c r="H46" s="30">
        <v>0</v>
      </c>
      <c r="I46" s="30">
        <f t="shared" si="1"/>
        <v>0</v>
      </c>
      <c r="J46" s="30">
        <v>1735600</v>
      </c>
      <c r="K46" s="30">
        <f t="shared" si="2"/>
        <v>5.8100725583609104E-2</v>
      </c>
      <c r="L46" s="30">
        <v>1982250</v>
      </c>
      <c r="M46" s="30">
        <f t="shared" si="3"/>
        <v>4.6910186505104923E-2</v>
      </c>
      <c r="N46" s="30">
        <v>546000</v>
      </c>
      <c r="O46" s="30">
        <f t="shared" si="4"/>
        <v>1.2342655688103646E-2</v>
      </c>
      <c r="P46" s="30">
        <v>0</v>
      </c>
      <c r="Q46" s="30">
        <f t="shared" si="5"/>
        <v>0</v>
      </c>
      <c r="R46" s="30">
        <v>0</v>
      </c>
      <c r="S46" s="30">
        <f t="shared" si="6"/>
        <v>0</v>
      </c>
      <c r="T46" s="30">
        <v>0</v>
      </c>
      <c r="U46" s="30">
        <f t="shared" si="7"/>
        <v>0</v>
      </c>
      <c r="V46" s="30">
        <v>0</v>
      </c>
      <c r="W46" s="30">
        <f t="shared" si="8"/>
        <v>0</v>
      </c>
      <c r="X46" s="30">
        <v>0</v>
      </c>
      <c r="Y46" s="30">
        <f t="shared" si="9"/>
        <v>0</v>
      </c>
      <c r="Z46" s="30">
        <v>0</v>
      </c>
      <c r="AA46" s="30">
        <f t="shared" si="10"/>
        <v>0</v>
      </c>
      <c r="AB46" s="30">
        <v>0</v>
      </c>
      <c r="AC46" s="30">
        <f t="shared" si="11"/>
        <v>0</v>
      </c>
      <c r="AD46" s="30">
        <v>0</v>
      </c>
      <c r="AE46" s="30">
        <f t="shared" si="12"/>
        <v>0</v>
      </c>
      <c r="AF46" s="30">
        <v>0</v>
      </c>
      <c r="AG46" s="30">
        <f t="shared" si="13"/>
        <v>0</v>
      </c>
      <c r="AH46" s="30">
        <v>0</v>
      </c>
      <c r="AI46" s="30">
        <f t="shared" si="14"/>
        <v>0</v>
      </c>
      <c r="AJ46" s="30">
        <v>0</v>
      </c>
      <c r="AK46" s="30">
        <f t="shared" si="15"/>
        <v>0</v>
      </c>
      <c r="AL46" s="30">
        <v>0</v>
      </c>
      <c r="AM46" s="30">
        <f t="shared" si="16"/>
        <v>0</v>
      </c>
      <c r="AN46" s="30">
        <v>0</v>
      </c>
      <c r="AO46" s="30">
        <f t="shared" si="17"/>
        <v>0</v>
      </c>
      <c r="AP46" s="30">
        <v>0</v>
      </c>
      <c r="AQ46" s="30">
        <f t="shared" si="18"/>
        <v>0</v>
      </c>
      <c r="AR46" s="30">
        <v>0</v>
      </c>
      <c r="AS46" s="30">
        <f t="shared" si="19"/>
        <v>0</v>
      </c>
      <c r="AT46" s="30">
        <v>0</v>
      </c>
      <c r="AU46" s="30">
        <f t="shared" si="20"/>
        <v>0</v>
      </c>
      <c r="AV46" s="30">
        <v>0</v>
      </c>
      <c r="AW46" s="30">
        <f t="shared" si="21"/>
        <v>0</v>
      </c>
    </row>
    <row r="47" spans="1:49">
      <c r="A47" s="2">
        <v>45</v>
      </c>
      <c r="B47" s="1" t="s">
        <v>24</v>
      </c>
      <c r="C47" s="1" t="s">
        <v>69</v>
      </c>
      <c r="D47" s="3">
        <v>219.36</v>
      </c>
      <c r="E47" s="3">
        <v>10.32</v>
      </c>
      <c r="F47" s="30">
        <v>0</v>
      </c>
      <c r="G47" s="30">
        <f t="shared" si="0"/>
        <v>0</v>
      </c>
      <c r="H47" s="30">
        <v>0</v>
      </c>
      <c r="I47" s="30">
        <f t="shared" si="1"/>
        <v>0</v>
      </c>
      <c r="J47" s="30">
        <v>0</v>
      </c>
      <c r="K47" s="30">
        <f t="shared" si="2"/>
        <v>0</v>
      </c>
      <c r="L47" s="30">
        <v>0</v>
      </c>
      <c r="M47" s="30">
        <f t="shared" si="3"/>
        <v>0</v>
      </c>
      <c r="N47" s="30">
        <v>0</v>
      </c>
      <c r="O47" s="30">
        <f t="shared" si="4"/>
        <v>0</v>
      </c>
      <c r="P47" s="30">
        <v>0</v>
      </c>
      <c r="Q47" s="30">
        <f t="shared" si="5"/>
        <v>0</v>
      </c>
      <c r="R47" s="30">
        <v>0</v>
      </c>
      <c r="S47" s="30">
        <f t="shared" si="6"/>
        <v>0</v>
      </c>
      <c r="T47" s="30">
        <v>0</v>
      </c>
      <c r="U47" s="30">
        <f t="shared" si="7"/>
        <v>0</v>
      </c>
      <c r="V47" s="30">
        <v>0</v>
      </c>
      <c r="W47" s="30">
        <f t="shared" si="8"/>
        <v>0</v>
      </c>
      <c r="X47" s="30">
        <v>0</v>
      </c>
      <c r="Y47" s="30">
        <f t="shared" si="9"/>
        <v>0</v>
      </c>
      <c r="Z47" s="30">
        <v>0</v>
      </c>
      <c r="AA47" s="30">
        <f t="shared" si="10"/>
        <v>0</v>
      </c>
      <c r="AB47" s="30">
        <v>0</v>
      </c>
      <c r="AC47" s="30">
        <f t="shared" si="11"/>
        <v>0</v>
      </c>
      <c r="AD47" s="30">
        <v>0</v>
      </c>
      <c r="AE47" s="30">
        <f t="shared" si="12"/>
        <v>0</v>
      </c>
      <c r="AF47" s="30">
        <v>0</v>
      </c>
      <c r="AG47" s="30">
        <f t="shared" si="13"/>
        <v>0</v>
      </c>
      <c r="AH47" s="30">
        <v>0</v>
      </c>
      <c r="AI47" s="30">
        <f t="shared" si="14"/>
        <v>0</v>
      </c>
      <c r="AJ47" s="30">
        <v>0</v>
      </c>
      <c r="AK47" s="30">
        <f t="shared" si="15"/>
        <v>0</v>
      </c>
      <c r="AL47" s="30">
        <v>0</v>
      </c>
      <c r="AM47" s="30">
        <f t="shared" si="16"/>
        <v>0</v>
      </c>
      <c r="AN47" s="30">
        <v>0</v>
      </c>
      <c r="AO47" s="30">
        <f t="shared" si="17"/>
        <v>0</v>
      </c>
      <c r="AP47" s="30">
        <v>116800</v>
      </c>
      <c r="AQ47" s="30">
        <f t="shared" si="18"/>
        <v>2.0483572661967636E-3</v>
      </c>
      <c r="AR47" s="30">
        <v>0</v>
      </c>
      <c r="AS47" s="30">
        <f t="shared" si="19"/>
        <v>0</v>
      </c>
      <c r="AT47" s="30">
        <v>2106000</v>
      </c>
      <c r="AU47" s="30">
        <f t="shared" si="20"/>
        <v>5.5987536152922061E-2</v>
      </c>
      <c r="AV47" s="30">
        <v>1625230.78125</v>
      </c>
      <c r="AW47" s="30">
        <f t="shared" si="21"/>
        <v>4.3315682422014452E-2</v>
      </c>
    </row>
    <row r="48" spans="1:49">
      <c r="A48" s="2">
        <v>46</v>
      </c>
      <c r="B48" s="1" t="s">
        <v>24</v>
      </c>
      <c r="C48" s="1" t="s">
        <v>70</v>
      </c>
      <c r="D48" s="3">
        <v>221.55410000000001</v>
      </c>
      <c r="E48" s="3">
        <v>20.29</v>
      </c>
      <c r="F48" s="30">
        <v>0</v>
      </c>
      <c r="G48" s="30">
        <f t="shared" si="0"/>
        <v>0</v>
      </c>
      <c r="H48" s="30">
        <v>0</v>
      </c>
      <c r="I48" s="30">
        <f t="shared" si="1"/>
        <v>0</v>
      </c>
      <c r="J48" s="30">
        <v>0</v>
      </c>
      <c r="K48" s="30">
        <f t="shared" si="2"/>
        <v>0</v>
      </c>
      <c r="L48" s="30">
        <v>0</v>
      </c>
      <c r="M48" s="30">
        <f t="shared" si="3"/>
        <v>0</v>
      </c>
      <c r="N48" s="30">
        <v>0</v>
      </c>
      <c r="O48" s="30">
        <f t="shared" si="4"/>
        <v>0</v>
      </c>
      <c r="P48" s="30">
        <v>0</v>
      </c>
      <c r="Q48" s="30">
        <f t="shared" si="5"/>
        <v>0</v>
      </c>
      <c r="R48" s="30">
        <v>0</v>
      </c>
      <c r="S48" s="30">
        <f t="shared" si="6"/>
        <v>0</v>
      </c>
      <c r="T48" s="30">
        <v>0</v>
      </c>
      <c r="U48" s="30">
        <f t="shared" si="7"/>
        <v>0</v>
      </c>
      <c r="V48" s="30">
        <v>0</v>
      </c>
      <c r="W48" s="30">
        <f t="shared" si="8"/>
        <v>0</v>
      </c>
      <c r="X48" s="30">
        <v>0</v>
      </c>
      <c r="Y48" s="30">
        <f t="shared" si="9"/>
        <v>0</v>
      </c>
      <c r="Z48" s="30">
        <v>0</v>
      </c>
      <c r="AA48" s="30">
        <f t="shared" si="10"/>
        <v>0</v>
      </c>
      <c r="AB48" s="30">
        <v>0</v>
      </c>
      <c r="AC48" s="30">
        <f t="shared" si="11"/>
        <v>0</v>
      </c>
      <c r="AD48" s="30">
        <v>1028866.6875</v>
      </c>
      <c r="AE48" s="30">
        <f t="shared" si="12"/>
        <v>1.5960349571884233E-2</v>
      </c>
      <c r="AF48" s="30">
        <v>942000</v>
      </c>
      <c r="AG48" s="30">
        <f t="shared" si="13"/>
        <v>1.3321110118020259E-2</v>
      </c>
      <c r="AH48" s="30">
        <v>262666.65625</v>
      </c>
      <c r="AI48" s="30">
        <f t="shared" si="14"/>
        <v>2.7528691825736075E-3</v>
      </c>
      <c r="AJ48" s="30">
        <v>364000</v>
      </c>
      <c r="AK48" s="30">
        <f t="shared" si="15"/>
        <v>3.6876166132881038E-3</v>
      </c>
      <c r="AL48" s="30">
        <v>0</v>
      </c>
      <c r="AM48" s="30">
        <f t="shared" si="16"/>
        <v>0</v>
      </c>
      <c r="AN48" s="30">
        <v>0</v>
      </c>
      <c r="AO48" s="30">
        <f t="shared" si="17"/>
        <v>0</v>
      </c>
      <c r="AP48" s="30">
        <v>0</v>
      </c>
      <c r="AQ48" s="30">
        <f t="shared" si="18"/>
        <v>0</v>
      </c>
      <c r="AR48" s="30">
        <v>0</v>
      </c>
      <c r="AS48" s="30">
        <f t="shared" si="19"/>
        <v>0</v>
      </c>
      <c r="AT48" s="30">
        <v>0</v>
      </c>
      <c r="AU48" s="30">
        <f t="shared" si="20"/>
        <v>0</v>
      </c>
      <c r="AV48" s="30">
        <v>0</v>
      </c>
      <c r="AW48" s="30">
        <f t="shared" si="21"/>
        <v>0</v>
      </c>
    </row>
    <row r="49" spans="1:49">
      <c r="A49" s="2">
        <v>47</v>
      </c>
      <c r="B49" s="1" t="s">
        <v>24</v>
      </c>
      <c r="C49" s="1" t="s">
        <v>71</v>
      </c>
      <c r="D49" s="3">
        <v>223.39330000000001</v>
      </c>
      <c r="E49" s="3">
        <v>26.71</v>
      </c>
      <c r="F49" s="30">
        <v>2126000</v>
      </c>
      <c r="G49" s="30">
        <f t="shared" si="0"/>
        <v>8.9700215388535079E-2</v>
      </c>
      <c r="H49" s="30">
        <v>1573500</v>
      </c>
      <c r="I49" s="30">
        <f t="shared" si="1"/>
        <v>7.4742651751719444E-2</v>
      </c>
      <c r="J49" s="30">
        <v>1253942.875</v>
      </c>
      <c r="K49" s="30">
        <f t="shared" si="2"/>
        <v>4.1976832725222894E-2</v>
      </c>
      <c r="L49" s="30">
        <v>1248000</v>
      </c>
      <c r="M49" s="30">
        <f t="shared" si="3"/>
        <v>2.9534071261632461E-2</v>
      </c>
      <c r="N49" s="30">
        <v>1067600</v>
      </c>
      <c r="O49" s="30">
        <f t="shared" si="4"/>
        <v>2.4133734821647348E-2</v>
      </c>
      <c r="P49" s="30">
        <v>0</v>
      </c>
      <c r="Q49" s="30">
        <f t="shared" si="5"/>
        <v>0</v>
      </c>
      <c r="R49" s="30">
        <v>0</v>
      </c>
      <c r="S49" s="30">
        <f t="shared" si="6"/>
        <v>0</v>
      </c>
      <c r="T49" s="30">
        <v>0</v>
      </c>
      <c r="U49" s="30">
        <f t="shared" si="7"/>
        <v>0</v>
      </c>
      <c r="V49" s="30">
        <v>444400</v>
      </c>
      <c r="W49" s="30">
        <f t="shared" si="8"/>
        <v>8.2922536300102604E-3</v>
      </c>
      <c r="X49" s="30">
        <v>0</v>
      </c>
      <c r="Y49" s="30">
        <f t="shared" si="9"/>
        <v>0</v>
      </c>
      <c r="Z49" s="30">
        <v>0</v>
      </c>
      <c r="AA49" s="30">
        <f t="shared" si="10"/>
        <v>0</v>
      </c>
      <c r="AB49" s="30">
        <v>0</v>
      </c>
      <c r="AC49" s="30">
        <f t="shared" si="11"/>
        <v>0</v>
      </c>
      <c r="AD49" s="30">
        <v>0</v>
      </c>
      <c r="AE49" s="30">
        <f t="shared" si="12"/>
        <v>0</v>
      </c>
      <c r="AF49" s="30">
        <v>147600</v>
      </c>
      <c r="AG49" s="30">
        <f t="shared" si="13"/>
        <v>2.0872567446069959E-3</v>
      </c>
      <c r="AH49" s="30">
        <v>73600</v>
      </c>
      <c r="AI49" s="30">
        <f t="shared" si="14"/>
        <v>7.7136235992046479E-4</v>
      </c>
      <c r="AJ49" s="30">
        <v>0</v>
      </c>
      <c r="AK49" s="30">
        <f t="shared" si="15"/>
        <v>0</v>
      </c>
      <c r="AL49" s="30">
        <v>218800</v>
      </c>
      <c r="AM49" s="30">
        <f t="shared" si="16"/>
        <v>5.5531512633717438E-3</v>
      </c>
      <c r="AN49" s="30">
        <v>0</v>
      </c>
      <c r="AO49" s="30">
        <f t="shared" si="17"/>
        <v>0</v>
      </c>
      <c r="AP49" s="30">
        <v>0</v>
      </c>
      <c r="AQ49" s="30">
        <f t="shared" si="18"/>
        <v>0</v>
      </c>
      <c r="AR49" s="30">
        <v>543200</v>
      </c>
      <c r="AS49" s="30">
        <f t="shared" si="19"/>
        <v>1.0883314798602857E-2</v>
      </c>
      <c r="AT49" s="30">
        <v>0</v>
      </c>
      <c r="AU49" s="30">
        <f t="shared" si="20"/>
        <v>0</v>
      </c>
      <c r="AV49" s="30">
        <v>831257.125</v>
      </c>
      <c r="AW49" s="30">
        <f t="shared" si="21"/>
        <v>2.2154681078488694E-2</v>
      </c>
    </row>
    <row r="50" spans="1:49">
      <c r="A50" s="2">
        <v>48</v>
      </c>
      <c r="B50" s="1" t="s">
        <v>24</v>
      </c>
      <c r="C50" s="1" t="s">
        <v>72</v>
      </c>
      <c r="D50" s="3">
        <v>223.41059999999999</v>
      </c>
      <c r="E50" s="3">
        <v>26.92</v>
      </c>
      <c r="F50" s="30">
        <v>0</v>
      </c>
      <c r="G50" s="30">
        <f t="shared" si="0"/>
        <v>0</v>
      </c>
      <c r="H50" s="30">
        <v>0</v>
      </c>
      <c r="I50" s="30">
        <f t="shared" si="1"/>
        <v>0</v>
      </c>
      <c r="J50" s="30">
        <v>0</v>
      </c>
      <c r="K50" s="30">
        <f t="shared" si="2"/>
        <v>0</v>
      </c>
      <c r="L50" s="30">
        <v>0</v>
      </c>
      <c r="M50" s="30">
        <f t="shared" si="3"/>
        <v>0</v>
      </c>
      <c r="N50" s="30">
        <v>78080</v>
      </c>
      <c r="O50" s="30">
        <f t="shared" si="4"/>
        <v>1.7650449745918182E-3</v>
      </c>
      <c r="P50" s="30">
        <v>1026000</v>
      </c>
      <c r="Q50" s="30">
        <f t="shared" si="5"/>
        <v>2.7168049894044193E-2</v>
      </c>
      <c r="R50" s="30">
        <v>640000</v>
      </c>
      <c r="S50" s="30">
        <f t="shared" si="6"/>
        <v>1.2965292897090638E-2</v>
      </c>
      <c r="T50" s="30">
        <v>786000</v>
      </c>
      <c r="U50" s="30">
        <f t="shared" si="7"/>
        <v>2.1880122593747529E-2</v>
      </c>
      <c r="V50" s="30">
        <v>54000</v>
      </c>
      <c r="W50" s="30">
        <f t="shared" si="8"/>
        <v>1.007609577003947E-3</v>
      </c>
      <c r="X50" s="30">
        <v>0</v>
      </c>
      <c r="Y50" s="30">
        <f t="shared" si="9"/>
        <v>0</v>
      </c>
      <c r="Z50" s="30">
        <v>0</v>
      </c>
      <c r="AA50" s="30">
        <f t="shared" si="10"/>
        <v>0</v>
      </c>
      <c r="AB50" s="30">
        <v>170000</v>
      </c>
      <c r="AC50" s="30">
        <f t="shared" si="11"/>
        <v>3.0876475194175513E-3</v>
      </c>
      <c r="AD50" s="30">
        <v>201600</v>
      </c>
      <c r="AE50" s="30">
        <f t="shared" si="12"/>
        <v>3.1273307929817304E-3</v>
      </c>
      <c r="AF50" s="30">
        <v>0</v>
      </c>
      <c r="AG50" s="30">
        <f t="shared" si="13"/>
        <v>0</v>
      </c>
      <c r="AH50" s="30">
        <v>134400</v>
      </c>
      <c r="AI50" s="30">
        <f t="shared" si="14"/>
        <v>1.4085747442025879E-3</v>
      </c>
      <c r="AJ50" s="30">
        <v>59600</v>
      </c>
      <c r="AK50" s="30">
        <f t="shared" si="15"/>
        <v>6.037965663515687E-4</v>
      </c>
      <c r="AL50" s="30">
        <v>0</v>
      </c>
      <c r="AM50" s="30">
        <f t="shared" si="16"/>
        <v>0</v>
      </c>
      <c r="AN50" s="30">
        <v>77200</v>
      </c>
      <c r="AO50" s="30">
        <f t="shared" si="17"/>
        <v>2.0038197228437991E-3</v>
      </c>
      <c r="AP50" s="30">
        <v>32000.00390625</v>
      </c>
      <c r="AQ50" s="30">
        <f t="shared" si="18"/>
        <v>5.6119384006585627E-4</v>
      </c>
      <c r="AR50" s="30">
        <v>0</v>
      </c>
      <c r="AS50" s="30">
        <f t="shared" si="19"/>
        <v>0</v>
      </c>
      <c r="AT50" s="30">
        <v>469200</v>
      </c>
      <c r="AU50" s="30">
        <f t="shared" si="20"/>
        <v>1.2473576430651011E-2</v>
      </c>
      <c r="AV50" s="30">
        <v>0</v>
      </c>
      <c r="AW50" s="30">
        <f t="shared" si="21"/>
        <v>0</v>
      </c>
    </row>
    <row r="51" spans="1:49">
      <c r="A51" s="2">
        <v>49</v>
      </c>
      <c r="B51" s="1" t="s">
        <v>24</v>
      </c>
      <c r="C51" s="1" t="s">
        <v>73</v>
      </c>
      <c r="D51" s="3">
        <v>223.4247</v>
      </c>
      <c r="E51" s="3">
        <v>14.67</v>
      </c>
      <c r="F51" s="30">
        <v>0</v>
      </c>
      <c r="G51" s="30">
        <f t="shared" si="0"/>
        <v>0</v>
      </c>
      <c r="H51" s="30">
        <v>0</v>
      </c>
      <c r="I51" s="30">
        <f t="shared" si="1"/>
        <v>0</v>
      </c>
      <c r="J51" s="30">
        <v>0</v>
      </c>
      <c r="K51" s="30">
        <f t="shared" si="2"/>
        <v>0</v>
      </c>
      <c r="L51" s="30">
        <v>0</v>
      </c>
      <c r="M51" s="30">
        <f t="shared" si="3"/>
        <v>0</v>
      </c>
      <c r="N51" s="30">
        <v>0</v>
      </c>
      <c r="O51" s="30">
        <f t="shared" si="4"/>
        <v>0</v>
      </c>
      <c r="P51" s="30">
        <v>0</v>
      </c>
      <c r="Q51" s="30">
        <f t="shared" si="5"/>
        <v>0</v>
      </c>
      <c r="R51" s="30">
        <v>0</v>
      </c>
      <c r="S51" s="30">
        <f t="shared" si="6"/>
        <v>0</v>
      </c>
      <c r="T51" s="30">
        <v>0</v>
      </c>
      <c r="U51" s="30">
        <f t="shared" si="7"/>
        <v>0</v>
      </c>
      <c r="V51" s="30">
        <v>0</v>
      </c>
      <c r="W51" s="30">
        <f t="shared" si="8"/>
        <v>0</v>
      </c>
      <c r="X51" s="30">
        <v>0</v>
      </c>
      <c r="Y51" s="30">
        <f t="shared" si="9"/>
        <v>0</v>
      </c>
      <c r="Z51" s="30">
        <v>498800</v>
      </c>
      <c r="AA51" s="30">
        <f t="shared" si="10"/>
        <v>8.516510573926956E-3</v>
      </c>
      <c r="AB51" s="30">
        <v>700400</v>
      </c>
      <c r="AC51" s="30">
        <f t="shared" si="11"/>
        <v>1.2721107780000311E-2</v>
      </c>
      <c r="AD51" s="30">
        <v>387200</v>
      </c>
      <c r="AE51" s="30">
        <f t="shared" si="12"/>
        <v>6.0064607293776094E-3</v>
      </c>
      <c r="AF51" s="30">
        <v>486200</v>
      </c>
      <c r="AG51" s="30">
        <f t="shared" si="13"/>
        <v>6.8755029080482481E-3</v>
      </c>
      <c r="AH51" s="30">
        <v>0</v>
      </c>
      <c r="AI51" s="30">
        <f t="shared" si="14"/>
        <v>0</v>
      </c>
      <c r="AJ51" s="30">
        <v>0</v>
      </c>
      <c r="AK51" s="30">
        <f t="shared" si="15"/>
        <v>0</v>
      </c>
      <c r="AL51" s="30">
        <v>0</v>
      </c>
      <c r="AM51" s="30">
        <f t="shared" si="16"/>
        <v>0</v>
      </c>
      <c r="AN51" s="30">
        <v>0</v>
      </c>
      <c r="AO51" s="30">
        <f t="shared" si="17"/>
        <v>0</v>
      </c>
      <c r="AP51" s="30">
        <v>0</v>
      </c>
      <c r="AQ51" s="30">
        <f t="shared" si="18"/>
        <v>0</v>
      </c>
      <c r="AR51" s="30">
        <v>0</v>
      </c>
      <c r="AS51" s="30">
        <f t="shared" si="19"/>
        <v>0</v>
      </c>
      <c r="AT51" s="30">
        <v>0</v>
      </c>
      <c r="AU51" s="30">
        <f t="shared" si="20"/>
        <v>0</v>
      </c>
      <c r="AV51" s="30">
        <v>0</v>
      </c>
      <c r="AW51" s="30">
        <f t="shared" si="21"/>
        <v>0</v>
      </c>
    </row>
    <row r="52" spans="1:49">
      <c r="A52" s="2">
        <v>50</v>
      </c>
      <c r="B52" s="1" t="s">
        <v>24</v>
      </c>
      <c r="C52" s="1" t="s">
        <v>74</v>
      </c>
      <c r="D52" s="3">
        <v>225.12</v>
      </c>
      <c r="E52" s="3">
        <v>14.42</v>
      </c>
      <c r="F52" s="30">
        <v>0</v>
      </c>
      <c r="G52" s="30">
        <f t="shared" si="0"/>
        <v>0</v>
      </c>
      <c r="H52" s="30">
        <v>0</v>
      </c>
      <c r="I52" s="30">
        <f t="shared" si="1"/>
        <v>0</v>
      </c>
      <c r="J52" s="30">
        <v>0</v>
      </c>
      <c r="K52" s="30">
        <f t="shared" si="2"/>
        <v>0</v>
      </c>
      <c r="L52" s="30">
        <v>0</v>
      </c>
      <c r="M52" s="30">
        <f t="shared" si="3"/>
        <v>0</v>
      </c>
      <c r="N52" s="30">
        <v>0</v>
      </c>
      <c r="O52" s="30">
        <f t="shared" si="4"/>
        <v>0</v>
      </c>
      <c r="P52" s="30">
        <v>0</v>
      </c>
      <c r="Q52" s="30">
        <f t="shared" si="5"/>
        <v>0</v>
      </c>
      <c r="R52" s="30">
        <v>0</v>
      </c>
      <c r="S52" s="30">
        <f t="shared" si="6"/>
        <v>0</v>
      </c>
      <c r="T52" s="30">
        <v>0</v>
      </c>
      <c r="U52" s="30">
        <f t="shared" si="7"/>
        <v>0</v>
      </c>
      <c r="V52" s="30">
        <v>0</v>
      </c>
      <c r="W52" s="30">
        <f t="shared" si="8"/>
        <v>0</v>
      </c>
      <c r="X52" s="30">
        <v>0</v>
      </c>
      <c r="Y52" s="30">
        <f t="shared" si="9"/>
        <v>0</v>
      </c>
      <c r="Z52" s="30">
        <v>0</v>
      </c>
      <c r="AA52" s="30">
        <f t="shared" si="10"/>
        <v>0</v>
      </c>
      <c r="AB52" s="30">
        <v>0</v>
      </c>
      <c r="AC52" s="30">
        <f t="shared" si="11"/>
        <v>0</v>
      </c>
      <c r="AD52" s="30">
        <v>0</v>
      </c>
      <c r="AE52" s="30">
        <f t="shared" si="12"/>
        <v>0</v>
      </c>
      <c r="AF52" s="30">
        <v>0</v>
      </c>
      <c r="AG52" s="30">
        <f t="shared" si="13"/>
        <v>0</v>
      </c>
      <c r="AH52" s="30">
        <v>7111.11083984375</v>
      </c>
      <c r="AI52" s="30">
        <f t="shared" si="14"/>
        <v>7.4527761400514591E-5</v>
      </c>
      <c r="AJ52" s="30">
        <v>0</v>
      </c>
      <c r="AK52" s="30">
        <f t="shared" si="15"/>
        <v>0</v>
      </c>
      <c r="AL52" s="30">
        <v>0</v>
      </c>
      <c r="AM52" s="30">
        <f t="shared" si="16"/>
        <v>0</v>
      </c>
      <c r="AN52" s="30">
        <v>0</v>
      </c>
      <c r="AO52" s="30">
        <f t="shared" si="17"/>
        <v>0</v>
      </c>
      <c r="AP52" s="30">
        <v>0</v>
      </c>
      <c r="AQ52" s="30">
        <f t="shared" si="18"/>
        <v>0</v>
      </c>
      <c r="AR52" s="30">
        <v>0</v>
      </c>
      <c r="AS52" s="30">
        <f t="shared" si="19"/>
        <v>0</v>
      </c>
      <c r="AT52" s="30">
        <v>0</v>
      </c>
      <c r="AU52" s="30">
        <f t="shared" si="20"/>
        <v>0</v>
      </c>
      <c r="AV52" s="30">
        <v>0</v>
      </c>
      <c r="AW52" s="30">
        <f t="shared" si="21"/>
        <v>0</v>
      </c>
    </row>
    <row r="53" spans="1:49">
      <c r="A53" s="2">
        <v>51</v>
      </c>
      <c r="B53" s="1" t="s">
        <v>24</v>
      </c>
      <c r="C53" s="1" t="s">
        <v>75</v>
      </c>
      <c r="D53" s="3">
        <v>225.48</v>
      </c>
      <c r="E53" s="3">
        <v>16.670000000000002</v>
      </c>
      <c r="F53" s="30">
        <v>0</v>
      </c>
      <c r="G53" s="30">
        <f t="shared" si="0"/>
        <v>0</v>
      </c>
      <c r="H53" s="30">
        <v>0</v>
      </c>
      <c r="I53" s="30">
        <f t="shared" si="1"/>
        <v>0</v>
      </c>
      <c r="J53" s="30">
        <v>0</v>
      </c>
      <c r="K53" s="30">
        <f t="shared" si="2"/>
        <v>0</v>
      </c>
      <c r="L53" s="30">
        <v>0</v>
      </c>
      <c r="M53" s="30">
        <f t="shared" si="3"/>
        <v>0</v>
      </c>
      <c r="N53" s="30">
        <v>0</v>
      </c>
      <c r="O53" s="30">
        <f t="shared" si="4"/>
        <v>0</v>
      </c>
      <c r="P53" s="30">
        <v>0</v>
      </c>
      <c r="Q53" s="30">
        <f t="shared" si="5"/>
        <v>0</v>
      </c>
      <c r="R53" s="30">
        <v>0</v>
      </c>
      <c r="S53" s="30">
        <f t="shared" si="6"/>
        <v>0</v>
      </c>
      <c r="T53" s="30">
        <v>0</v>
      </c>
      <c r="U53" s="30">
        <f t="shared" si="7"/>
        <v>0</v>
      </c>
      <c r="V53" s="30">
        <v>0</v>
      </c>
      <c r="W53" s="30">
        <f t="shared" si="8"/>
        <v>0</v>
      </c>
      <c r="X53" s="30">
        <v>0</v>
      </c>
      <c r="Y53" s="30">
        <f t="shared" si="9"/>
        <v>0</v>
      </c>
      <c r="Z53" s="30">
        <v>0</v>
      </c>
      <c r="AA53" s="30">
        <f t="shared" si="10"/>
        <v>0</v>
      </c>
      <c r="AB53" s="30">
        <v>0</v>
      </c>
      <c r="AC53" s="30">
        <f t="shared" si="11"/>
        <v>0</v>
      </c>
      <c r="AD53" s="30">
        <v>419200</v>
      </c>
      <c r="AE53" s="30">
        <f t="shared" si="12"/>
        <v>6.5028624425493122E-3</v>
      </c>
      <c r="AF53" s="30">
        <v>312000</v>
      </c>
      <c r="AG53" s="30">
        <f t="shared" si="13"/>
        <v>4.4120874276245446E-3</v>
      </c>
      <c r="AH53" s="30">
        <v>683428.5625</v>
      </c>
      <c r="AI53" s="30">
        <f t="shared" si="14"/>
        <v>7.162650391400148E-3</v>
      </c>
      <c r="AJ53" s="30">
        <v>738400</v>
      </c>
      <c r="AK53" s="30">
        <f t="shared" si="15"/>
        <v>7.480593701241582E-3</v>
      </c>
      <c r="AL53" s="30">
        <v>0</v>
      </c>
      <c r="AM53" s="30">
        <f t="shared" si="16"/>
        <v>0</v>
      </c>
      <c r="AN53" s="30">
        <v>0</v>
      </c>
      <c r="AO53" s="30">
        <f t="shared" si="17"/>
        <v>0</v>
      </c>
      <c r="AP53" s="30">
        <v>0</v>
      </c>
      <c r="AQ53" s="30">
        <f t="shared" si="18"/>
        <v>0</v>
      </c>
      <c r="AR53" s="30">
        <v>0</v>
      </c>
      <c r="AS53" s="30">
        <f t="shared" si="19"/>
        <v>0</v>
      </c>
      <c r="AT53" s="30">
        <v>0</v>
      </c>
      <c r="AU53" s="30">
        <f t="shared" si="20"/>
        <v>0</v>
      </c>
      <c r="AV53" s="30">
        <v>0</v>
      </c>
      <c r="AW53" s="30">
        <f t="shared" si="21"/>
        <v>0</v>
      </c>
    </row>
    <row r="54" spans="1:49">
      <c r="A54" s="2">
        <v>52</v>
      </c>
      <c r="B54" s="1" t="s">
        <v>24</v>
      </c>
      <c r="C54" s="1" t="s">
        <v>76</v>
      </c>
      <c r="D54" s="3">
        <v>229.44</v>
      </c>
      <c r="E54" s="3">
        <v>13.43</v>
      </c>
      <c r="F54" s="30">
        <v>0</v>
      </c>
      <c r="G54" s="30">
        <f t="shared" si="0"/>
        <v>0</v>
      </c>
      <c r="H54" s="30">
        <v>0</v>
      </c>
      <c r="I54" s="30">
        <f t="shared" si="1"/>
        <v>0</v>
      </c>
      <c r="J54" s="30">
        <v>0</v>
      </c>
      <c r="K54" s="30">
        <f t="shared" si="2"/>
        <v>0</v>
      </c>
      <c r="L54" s="30">
        <v>0</v>
      </c>
      <c r="M54" s="30">
        <f t="shared" si="3"/>
        <v>0</v>
      </c>
      <c r="N54" s="30">
        <v>0</v>
      </c>
      <c r="O54" s="30">
        <f t="shared" si="4"/>
        <v>0</v>
      </c>
      <c r="P54" s="30">
        <v>0</v>
      </c>
      <c r="Q54" s="30">
        <f t="shared" si="5"/>
        <v>0</v>
      </c>
      <c r="R54" s="30">
        <v>0</v>
      </c>
      <c r="S54" s="30">
        <f t="shared" si="6"/>
        <v>0</v>
      </c>
      <c r="T54" s="30">
        <v>0</v>
      </c>
      <c r="U54" s="30">
        <f t="shared" si="7"/>
        <v>0</v>
      </c>
      <c r="V54" s="30">
        <v>0</v>
      </c>
      <c r="W54" s="30">
        <f t="shared" si="8"/>
        <v>0</v>
      </c>
      <c r="X54" s="30">
        <v>0</v>
      </c>
      <c r="Y54" s="30">
        <f t="shared" si="9"/>
        <v>0</v>
      </c>
      <c r="Z54" s="30">
        <v>0</v>
      </c>
      <c r="AA54" s="30">
        <f t="shared" si="10"/>
        <v>0</v>
      </c>
      <c r="AB54" s="30">
        <v>0</v>
      </c>
      <c r="AC54" s="30">
        <f t="shared" si="11"/>
        <v>0</v>
      </c>
      <c r="AD54" s="30">
        <v>0</v>
      </c>
      <c r="AE54" s="30">
        <f t="shared" si="12"/>
        <v>0</v>
      </c>
      <c r="AF54" s="30">
        <v>0</v>
      </c>
      <c r="AG54" s="30">
        <f t="shared" si="13"/>
        <v>0</v>
      </c>
      <c r="AH54" s="30">
        <v>5523066.5</v>
      </c>
      <c r="AI54" s="30">
        <f t="shared" si="14"/>
        <v>5.7884315345620406E-2</v>
      </c>
      <c r="AJ54" s="30">
        <v>6956444.5</v>
      </c>
      <c r="AK54" s="30">
        <f t="shared" si="15"/>
        <v>7.047445139455126E-2</v>
      </c>
      <c r="AL54" s="30">
        <v>932400</v>
      </c>
      <c r="AM54" s="30">
        <f t="shared" si="16"/>
        <v>2.3664342952320904E-2</v>
      </c>
      <c r="AN54" s="30">
        <v>1024400</v>
      </c>
      <c r="AO54" s="30">
        <f t="shared" si="17"/>
        <v>2.6589545648720049E-2</v>
      </c>
      <c r="AP54" s="30">
        <v>0</v>
      </c>
      <c r="AQ54" s="30">
        <f t="shared" si="18"/>
        <v>0</v>
      </c>
      <c r="AR54" s="30">
        <v>0</v>
      </c>
      <c r="AS54" s="30">
        <f t="shared" si="19"/>
        <v>0</v>
      </c>
      <c r="AT54" s="30">
        <v>0</v>
      </c>
      <c r="AU54" s="30">
        <f t="shared" si="20"/>
        <v>0</v>
      </c>
      <c r="AV54" s="30">
        <v>0</v>
      </c>
      <c r="AW54" s="30">
        <f t="shared" si="21"/>
        <v>0</v>
      </c>
    </row>
    <row r="55" spans="1:49">
      <c r="A55" s="2">
        <v>53</v>
      </c>
      <c r="B55" s="1" t="s">
        <v>24</v>
      </c>
      <c r="C55" s="1" t="s">
        <v>77</v>
      </c>
      <c r="D55" s="3">
        <v>235.44</v>
      </c>
      <c r="E55" s="3">
        <v>20.68</v>
      </c>
      <c r="F55" s="30">
        <v>0</v>
      </c>
      <c r="G55" s="30">
        <f t="shared" si="0"/>
        <v>0</v>
      </c>
      <c r="H55" s="30">
        <v>0</v>
      </c>
      <c r="I55" s="30">
        <f t="shared" si="1"/>
        <v>0</v>
      </c>
      <c r="J55" s="30">
        <v>0</v>
      </c>
      <c r="K55" s="30">
        <f t="shared" si="2"/>
        <v>0</v>
      </c>
      <c r="L55" s="30">
        <v>0</v>
      </c>
      <c r="M55" s="30">
        <f t="shared" si="3"/>
        <v>0</v>
      </c>
      <c r="N55" s="30">
        <v>0</v>
      </c>
      <c r="O55" s="30">
        <f t="shared" si="4"/>
        <v>0</v>
      </c>
      <c r="P55" s="30">
        <v>0</v>
      </c>
      <c r="Q55" s="30">
        <f t="shared" si="5"/>
        <v>0</v>
      </c>
      <c r="R55" s="30">
        <v>0</v>
      </c>
      <c r="S55" s="30">
        <f t="shared" si="6"/>
        <v>0</v>
      </c>
      <c r="T55" s="30">
        <v>81600</v>
      </c>
      <c r="U55" s="30">
        <f t="shared" si="7"/>
        <v>2.2715241776714991E-3</v>
      </c>
      <c r="V55" s="30">
        <v>5146368</v>
      </c>
      <c r="W55" s="30">
        <f t="shared" si="8"/>
        <v>9.6028327473826836E-2</v>
      </c>
      <c r="X55" s="30">
        <v>4701925</v>
      </c>
      <c r="Y55" s="30">
        <f t="shared" si="9"/>
        <v>9.386576513261588E-2</v>
      </c>
      <c r="Z55" s="30">
        <v>12623893</v>
      </c>
      <c r="AA55" s="30">
        <f t="shared" si="10"/>
        <v>0.2155403332370138</v>
      </c>
      <c r="AB55" s="30">
        <v>11979175</v>
      </c>
      <c r="AC55" s="30">
        <f t="shared" si="11"/>
        <v>0.21757335278481615</v>
      </c>
      <c r="AD55" s="30">
        <v>8465657</v>
      </c>
      <c r="AE55" s="30">
        <f t="shared" si="12"/>
        <v>0.13132395743512568</v>
      </c>
      <c r="AF55" s="30">
        <v>8596992</v>
      </c>
      <c r="AG55" s="30">
        <f t="shared" si="13"/>
        <v>0.12157269332881021</v>
      </c>
      <c r="AH55" s="30">
        <v>132400</v>
      </c>
      <c r="AI55" s="30">
        <f t="shared" si="14"/>
        <v>1.3876138105090971E-3</v>
      </c>
      <c r="AJ55" s="30">
        <v>131600</v>
      </c>
      <c r="AK55" s="30">
        <f t="shared" si="15"/>
        <v>1.3332152371118529E-3</v>
      </c>
      <c r="AL55" s="30">
        <v>0</v>
      </c>
      <c r="AM55" s="30">
        <f t="shared" si="16"/>
        <v>0</v>
      </c>
      <c r="AN55" s="30">
        <v>0</v>
      </c>
      <c r="AO55" s="30">
        <f t="shared" si="17"/>
        <v>0</v>
      </c>
      <c r="AP55" s="30">
        <v>0</v>
      </c>
      <c r="AQ55" s="30">
        <f t="shared" si="18"/>
        <v>0</v>
      </c>
      <c r="AR55" s="30">
        <v>0</v>
      </c>
      <c r="AS55" s="30">
        <f t="shared" si="19"/>
        <v>0</v>
      </c>
      <c r="AT55" s="30">
        <v>0</v>
      </c>
      <c r="AU55" s="30">
        <f t="shared" si="20"/>
        <v>0</v>
      </c>
      <c r="AV55" s="30">
        <v>0</v>
      </c>
      <c r="AW55" s="30">
        <f t="shared" si="21"/>
        <v>0</v>
      </c>
    </row>
    <row r="56" spans="1:49">
      <c r="A56" s="2">
        <v>54</v>
      </c>
      <c r="B56" s="1" t="s">
        <v>24</v>
      </c>
      <c r="C56" s="1" t="s">
        <v>78</v>
      </c>
      <c r="D56" s="3">
        <v>235.5343</v>
      </c>
      <c r="E56" s="3">
        <v>12.78</v>
      </c>
      <c r="F56" s="30">
        <v>0</v>
      </c>
      <c r="G56" s="30">
        <f t="shared" si="0"/>
        <v>0</v>
      </c>
      <c r="H56" s="30">
        <v>0</v>
      </c>
      <c r="I56" s="30">
        <f t="shared" si="1"/>
        <v>0</v>
      </c>
      <c r="J56" s="30">
        <v>0</v>
      </c>
      <c r="K56" s="30">
        <f t="shared" si="2"/>
        <v>0</v>
      </c>
      <c r="L56" s="30">
        <v>0</v>
      </c>
      <c r="M56" s="30">
        <f t="shared" si="3"/>
        <v>0</v>
      </c>
      <c r="N56" s="30">
        <v>0</v>
      </c>
      <c r="O56" s="30">
        <f t="shared" si="4"/>
        <v>0</v>
      </c>
      <c r="P56" s="30">
        <v>0</v>
      </c>
      <c r="Q56" s="30">
        <f t="shared" si="5"/>
        <v>0</v>
      </c>
      <c r="R56" s="30">
        <v>0</v>
      </c>
      <c r="S56" s="30">
        <f t="shared" si="6"/>
        <v>0</v>
      </c>
      <c r="T56" s="30">
        <v>0</v>
      </c>
      <c r="U56" s="30">
        <f t="shared" si="7"/>
        <v>0</v>
      </c>
      <c r="V56" s="30">
        <v>0</v>
      </c>
      <c r="W56" s="30">
        <f t="shared" si="8"/>
        <v>0</v>
      </c>
      <c r="X56" s="30">
        <v>0</v>
      </c>
      <c r="Y56" s="30">
        <f t="shared" si="9"/>
        <v>0</v>
      </c>
      <c r="Z56" s="30">
        <v>0</v>
      </c>
      <c r="AA56" s="30">
        <f t="shared" si="10"/>
        <v>0</v>
      </c>
      <c r="AB56" s="30">
        <v>0</v>
      </c>
      <c r="AC56" s="30">
        <f t="shared" si="11"/>
        <v>0</v>
      </c>
      <c r="AD56" s="30">
        <v>0</v>
      </c>
      <c r="AE56" s="30">
        <f t="shared" si="12"/>
        <v>0</v>
      </c>
      <c r="AF56" s="30">
        <v>0</v>
      </c>
      <c r="AG56" s="30">
        <f t="shared" si="13"/>
        <v>0</v>
      </c>
      <c r="AH56" s="30">
        <v>856000</v>
      </c>
      <c r="AI56" s="30">
        <f t="shared" si="14"/>
        <v>8.9712796208141019E-3</v>
      </c>
      <c r="AJ56" s="30">
        <v>1026800</v>
      </c>
      <c r="AK56" s="30">
        <f t="shared" si="15"/>
        <v>1.0402320710231387E-2</v>
      </c>
      <c r="AL56" s="30">
        <v>596400</v>
      </c>
      <c r="AM56" s="30">
        <f t="shared" si="16"/>
        <v>1.513665179833139E-2</v>
      </c>
      <c r="AN56" s="30">
        <v>912000</v>
      </c>
      <c r="AO56" s="30">
        <f t="shared" si="17"/>
        <v>2.3672067192144364E-2</v>
      </c>
      <c r="AP56" s="30">
        <v>0</v>
      </c>
      <c r="AQ56" s="30">
        <f t="shared" si="18"/>
        <v>0</v>
      </c>
      <c r="AR56" s="30">
        <v>0</v>
      </c>
      <c r="AS56" s="30">
        <f t="shared" si="19"/>
        <v>0</v>
      </c>
      <c r="AT56" s="30">
        <v>0</v>
      </c>
      <c r="AU56" s="30">
        <f t="shared" si="20"/>
        <v>0</v>
      </c>
      <c r="AV56" s="30">
        <v>0</v>
      </c>
      <c r="AW56" s="30">
        <f t="shared" si="21"/>
        <v>0</v>
      </c>
    </row>
    <row r="57" spans="1:49">
      <c r="A57" s="2">
        <v>55</v>
      </c>
      <c r="B57" s="1" t="s">
        <v>24</v>
      </c>
      <c r="C57" s="1" t="s">
        <v>79</v>
      </c>
      <c r="D57" s="3">
        <v>235.5692</v>
      </c>
      <c r="E57" s="3">
        <v>21.17</v>
      </c>
      <c r="F57" s="30">
        <v>0</v>
      </c>
      <c r="G57" s="30">
        <f t="shared" si="0"/>
        <v>0</v>
      </c>
      <c r="H57" s="30">
        <v>0</v>
      </c>
      <c r="I57" s="30">
        <f t="shared" si="1"/>
        <v>0</v>
      </c>
      <c r="J57" s="30">
        <v>0</v>
      </c>
      <c r="K57" s="30">
        <f t="shared" si="2"/>
        <v>0</v>
      </c>
      <c r="L57" s="30">
        <v>0</v>
      </c>
      <c r="M57" s="30">
        <f t="shared" si="3"/>
        <v>0</v>
      </c>
      <c r="N57" s="30">
        <v>0</v>
      </c>
      <c r="O57" s="30">
        <f t="shared" si="4"/>
        <v>0</v>
      </c>
      <c r="P57" s="30">
        <v>0</v>
      </c>
      <c r="Q57" s="30">
        <f t="shared" si="5"/>
        <v>0</v>
      </c>
      <c r="R57" s="30">
        <v>0</v>
      </c>
      <c r="S57" s="30">
        <f t="shared" si="6"/>
        <v>0</v>
      </c>
      <c r="T57" s="30">
        <v>0</v>
      </c>
      <c r="U57" s="30">
        <f t="shared" si="7"/>
        <v>0</v>
      </c>
      <c r="V57" s="30">
        <v>584400</v>
      </c>
      <c r="W57" s="30">
        <f t="shared" si="8"/>
        <v>1.090457475557605E-2</v>
      </c>
      <c r="X57" s="30">
        <v>301200</v>
      </c>
      <c r="Y57" s="30">
        <f t="shared" si="9"/>
        <v>6.0129347996711775E-3</v>
      </c>
      <c r="Z57" s="30">
        <v>496800</v>
      </c>
      <c r="AA57" s="30">
        <f t="shared" si="10"/>
        <v>8.4823625764372731E-3</v>
      </c>
      <c r="AB57" s="30">
        <v>0</v>
      </c>
      <c r="AC57" s="30">
        <f t="shared" si="11"/>
        <v>0</v>
      </c>
      <c r="AD57" s="30">
        <v>0</v>
      </c>
      <c r="AE57" s="30">
        <f t="shared" si="12"/>
        <v>0</v>
      </c>
      <c r="AF57" s="30">
        <v>0</v>
      </c>
      <c r="AG57" s="30">
        <f t="shared" si="13"/>
        <v>0</v>
      </c>
      <c r="AH57" s="30">
        <v>0</v>
      </c>
      <c r="AI57" s="30">
        <f t="shared" si="14"/>
        <v>0</v>
      </c>
      <c r="AJ57" s="30">
        <v>0</v>
      </c>
      <c r="AK57" s="30">
        <f t="shared" si="15"/>
        <v>0</v>
      </c>
      <c r="AL57" s="30">
        <v>0</v>
      </c>
      <c r="AM57" s="30">
        <f t="shared" si="16"/>
        <v>0</v>
      </c>
      <c r="AN57" s="30">
        <v>0</v>
      </c>
      <c r="AO57" s="30">
        <f t="shared" si="17"/>
        <v>0</v>
      </c>
      <c r="AP57" s="30">
        <v>0</v>
      </c>
      <c r="AQ57" s="30">
        <f t="shared" si="18"/>
        <v>0</v>
      </c>
      <c r="AR57" s="30">
        <v>0</v>
      </c>
      <c r="AS57" s="30">
        <f t="shared" si="19"/>
        <v>0</v>
      </c>
      <c r="AT57" s="30">
        <v>0</v>
      </c>
      <c r="AU57" s="30">
        <f t="shared" si="20"/>
        <v>0</v>
      </c>
      <c r="AV57" s="30">
        <v>0</v>
      </c>
      <c r="AW57" s="30">
        <f t="shared" si="21"/>
        <v>0</v>
      </c>
    </row>
    <row r="58" spans="1:49">
      <c r="A58" s="2">
        <v>56</v>
      </c>
      <c r="B58" s="1" t="s">
        <v>24</v>
      </c>
      <c r="C58" s="1" t="s">
        <v>80</v>
      </c>
      <c r="D58" s="3">
        <v>236.04</v>
      </c>
      <c r="E58" s="3">
        <v>21.3</v>
      </c>
      <c r="F58" s="30">
        <v>0</v>
      </c>
      <c r="G58" s="30">
        <f t="shared" si="0"/>
        <v>0</v>
      </c>
      <c r="H58" s="30">
        <v>0</v>
      </c>
      <c r="I58" s="30">
        <f t="shared" si="1"/>
        <v>0</v>
      </c>
      <c r="J58" s="30">
        <v>0</v>
      </c>
      <c r="K58" s="30">
        <f t="shared" si="2"/>
        <v>0</v>
      </c>
      <c r="L58" s="30">
        <v>0</v>
      </c>
      <c r="M58" s="30">
        <f t="shared" si="3"/>
        <v>0</v>
      </c>
      <c r="N58" s="30">
        <v>0</v>
      </c>
      <c r="O58" s="30">
        <f t="shared" si="4"/>
        <v>0</v>
      </c>
      <c r="P58" s="30">
        <v>0</v>
      </c>
      <c r="Q58" s="30">
        <f t="shared" si="5"/>
        <v>0</v>
      </c>
      <c r="R58" s="30">
        <v>0</v>
      </c>
      <c r="S58" s="30">
        <f t="shared" si="6"/>
        <v>0</v>
      </c>
      <c r="T58" s="30">
        <v>7384.615234375</v>
      </c>
      <c r="U58" s="30">
        <f t="shared" si="7"/>
        <v>2.0556779470201099E-4</v>
      </c>
      <c r="V58" s="30">
        <v>0</v>
      </c>
      <c r="W58" s="30">
        <f t="shared" si="8"/>
        <v>0</v>
      </c>
      <c r="X58" s="30">
        <v>0</v>
      </c>
      <c r="Y58" s="30">
        <f t="shared" si="9"/>
        <v>0</v>
      </c>
      <c r="Z58" s="30">
        <v>0</v>
      </c>
      <c r="AA58" s="30">
        <f t="shared" si="10"/>
        <v>0</v>
      </c>
      <c r="AB58" s="30">
        <v>0</v>
      </c>
      <c r="AC58" s="30">
        <f t="shared" si="11"/>
        <v>0</v>
      </c>
      <c r="AD58" s="30">
        <v>0</v>
      </c>
      <c r="AE58" s="30">
        <f t="shared" si="12"/>
        <v>0</v>
      </c>
      <c r="AF58" s="30">
        <v>0</v>
      </c>
      <c r="AG58" s="30">
        <f t="shared" si="13"/>
        <v>0</v>
      </c>
      <c r="AH58" s="30">
        <v>0</v>
      </c>
      <c r="AI58" s="30">
        <f t="shared" si="14"/>
        <v>0</v>
      </c>
      <c r="AJ58" s="30">
        <v>0</v>
      </c>
      <c r="AK58" s="30">
        <f t="shared" si="15"/>
        <v>0</v>
      </c>
      <c r="AL58" s="30">
        <v>0</v>
      </c>
      <c r="AM58" s="30">
        <f t="shared" si="16"/>
        <v>0</v>
      </c>
      <c r="AN58" s="30">
        <v>0</v>
      </c>
      <c r="AO58" s="30">
        <f t="shared" si="17"/>
        <v>0</v>
      </c>
      <c r="AP58" s="30">
        <v>0</v>
      </c>
      <c r="AQ58" s="30">
        <f t="shared" si="18"/>
        <v>0</v>
      </c>
      <c r="AR58" s="30">
        <v>0</v>
      </c>
      <c r="AS58" s="30">
        <f t="shared" si="19"/>
        <v>0</v>
      </c>
      <c r="AT58" s="30">
        <v>0</v>
      </c>
      <c r="AU58" s="30">
        <f t="shared" si="20"/>
        <v>0</v>
      </c>
      <c r="AV58" s="30">
        <v>0</v>
      </c>
      <c r="AW58" s="30">
        <f t="shared" si="21"/>
        <v>0</v>
      </c>
    </row>
    <row r="59" spans="1:49">
      <c r="A59" s="2">
        <v>57</v>
      </c>
      <c r="B59" s="1" t="s">
        <v>24</v>
      </c>
      <c r="C59" s="1" t="s">
        <v>81</v>
      </c>
      <c r="D59" s="3">
        <v>236.49850000000001</v>
      </c>
      <c r="E59" s="3">
        <v>21.27</v>
      </c>
      <c r="F59" s="30">
        <v>0</v>
      </c>
      <c r="G59" s="30">
        <f t="shared" si="0"/>
        <v>0</v>
      </c>
      <c r="H59" s="30">
        <v>0</v>
      </c>
      <c r="I59" s="30">
        <f t="shared" si="1"/>
        <v>0</v>
      </c>
      <c r="J59" s="30">
        <v>470400</v>
      </c>
      <c r="K59" s="30">
        <f t="shared" si="2"/>
        <v>1.5747050768915489E-2</v>
      </c>
      <c r="L59" s="30">
        <v>599200</v>
      </c>
      <c r="M59" s="30">
        <f t="shared" si="3"/>
        <v>1.4180140624976098E-2</v>
      </c>
      <c r="N59" s="30">
        <v>383200</v>
      </c>
      <c r="O59" s="30">
        <f t="shared" si="4"/>
        <v>8.6624645781709104E-3</v>
      </c>
      <c r="P59" s="30">
        <v>153000</v>
      </c>
      <c r="Q59" s="30">
        <f t="shared" si="5"/>
        <v>4.0513758613925548E-3</v>
      </c>
      <c r="R59" s="30">
        <v>1070400</v>
      </c>
      <c r="S59" s="30">
        <f t="shared" si="6"/>
        <v>2.1684452370384091E-2</v>
      </c>
      <c r="T59" s="30">
        <v>1086276.875</v>
      </c>
      <c r="U59" s="30">
        <f t="shared" si="7"/>
        <v>3.0239021877548296E-2</v>
      </c>
      <c r="V59" s="30">
        <v>284000</v>
      </c>
      <c r="W59" s="30">
        <f t="shared" si="8"/>
        <v>5.2992799975763137E-3</v>
      </c>
      <c r="X59" s="30">
        <v>341200</v>
      </c>
      <c r="Y59" s="30">
        <f t="shared" si="9"/>
        <v>6.8114653175557968E-3</v>
      </c>
      <c r="Z59" s="30">
        <v>123120</v>
      </c>
      <c r="AA59" s="30">
        <f t="shared" si="10"/>
        <v>2.1021507254648892E-3</v>
      </c>
      <c r="AB59" s="30">
        <v>160800</v>
      </c>
      <c r="AC59" s="30">
        <f t="shared" si="11"/>
        <v>2.9205513007196601E-3</v>
      </c>
      <c r="AD59" s="30">
        <v>199200</v>
      </c>
      <c r="AE59" s="30">
        <f t="shared" si="12"/>
        <v>3.0901006644938529E-3</v>
      </c>
      <c r="AF59" s="30">
        <v>0</v>
      </c>
      <c r="AG59" s="30">
        <f t="shared" si="13"/>
        <v>0</v>
      </c>
      <c r="AH59" s="30">
        <v>257200</v>
      </c>
      <c r="AI59" s="30">
        <f t="shared" si="14"/>
        <v>2.6955760729829286E-3</v>
      </c>
      <c r="AJ59" s="30">
        <v>490000</v>
      </c>
      <c r="AK59" s="30">
        <f t="shared" si="15"/>
        <v>4.9640992871186011E-3</v>
      </c>
      <c r="AL59" s="30">
        <v>0</v>
      </c>
      <c r="AM59" s="30">
        <f t="shared" si="16"/>
        <v>0</v>
      </c>
      <c r="AN59" s="30">
        <v>0</v>
      </c>
      <c r="AO59" s="30">
        <f t="shared" si="17"/>
        <v>0</v>
      </c>
      <c r="AP59" s="30">
        <v>237511.109375</v>
      </c>
      <c r="AQ59" s="30">
        <f t="shared" si="18"/>
        <v>4.1653048518042425E-3</v>
      </c>
      <c r="AR59" s="30">
        <v>180000</v>
      </c>
      <c r="AS59" s="30">
        <f t="shared" si="19"/>
        <v>3.6064003382704607E-3</v>
      </c>
      <c r="AT59" s="30">
        <v>230400</v>
      </c>
      <c r="AU59" s="30">
        <f t="shared" si="20"/>
        <v>6.1251321603196787E-3</v>
      </c>
      <c r="AV59" s="30">
        <v>435600</v>
      </c>
      <c r="AW59" s="30">
        <f t="shared" si="21"/>
        <v>1.1609619680300092E-2</v>
      </c>
    </row>
    <row r="60" spans="1:49">
      <c r="A60" s="2">
        <v>58</v>
      </c>
      <c r="B60" s="1" t="s">
        <v>24</v>
      </c>
      <c r="C60" s="1" t="s">
        <v>82</v>
      </c>
      <c r="D60" s="3">
        <v>237.24</v>
      </c>
      <c r="E60" s="3">
        <v>20.68</v>
      </c>
      <c r="F60" s="30">
        <v>0</v>
      </c>
      <c r="G60" s="30">
        <f t="shared" si="0"/>
        <v>0</v>
      </c>
      <c r="H60" s="30">
        <v>0</v>
      </c>
      <c r="I60" s="30">
        <f t="shared" si="1"/>
        <v>0</v>
      </c>
      <c r="J60" s="30">
        <v>0</v>
      </c>
      <c r="K60" s="30">
        <f t="shared" si="2"/>
        <v>0</v>
      </c>
      <c r="L60" s="30">
        <v>0</v>
      </c>
      <c r="M60" s="30">
        <f t="shared" si="3"/>
        <v>0</v>
      </c>
      <c r="N60" s="30">
        <v>0</v>
      </c>
      <c r="O60" s="30">
        <f t="shared" si="4"/>
        <v>0</v>
      </c>
      <c r="P60" s="30">
        <v>0</v>
      </c>
      <c r="Q60" s="30">
        <f t="shared" si="5"/>
        <v>0</v>
      </c>
      <c r="R60" s="30">
        <v>0</v>
      </c>
      <c r="S60" s="30">
        <f t="shared" si="6"/>
        <v>0</v>
      </c>
      <c r="T60" s="30">
        <v>0</v>
      </c>
      <c r="U60" s="30">
        <f t="shared" si="7"/>
        <v>0</v>
      </c>
      <c r="V60" s="30">
        <v>0</v>
      </c>
      <c r="W60" s="30">
        <f t="shared" si="8"/>
        <v>0</v>
      </c>
      <c r="X60" s="30">
        <v>7749.99951171875</v>
      </c>
      <c r="Y60" s="30">
        <f t="shared" si="9"/>
        <v>1.5471527809245787E-4</v>
      </c>
      <c r="Z60" s="30">
        <v>115226.6640625</v>
      </c>
      <c r="AA60" s="30">
        <f t="shared" si="10"/>
        <v>1.9673799175754019E-3</v>
      </c>
      <c r="AB60" s="30">
        <v>0</v>
      </c>
      <c r="AC60" s="30">
        <f t="shared" si="11"/>
        <v>0</v>
      </c>
      <c r="AD60" s="30">
        <v>0</v>
      </c>
      <c r="AE60" s="30">
        <f t="shared" si="12"/>
        <v>0</v>
      </c>
      <c r="AF60" s="30">
        <v>0</v>
      </c>
      <c r="AG60" s="30">
        <f t="shared" si="13"/>
        <v>0</v>
      </c>
      <c r="AH60" s="30">
        <v>0</v>
      </c>
      <c r="AI60" s="30">
        <f t="shared" si="14"/>
        <v>0</v>
      </c>
      <c r="AJ60" s="30">
        <v>0</v>
      </c>
      <c r="AK60" s="30">
        <f t="shared" si="15"/>
        <v>0</v>
      </c>
      <c r="AL60" s="30">
        <v>0</v>
      </c>
      <c r="AM60" s="30">
        <f t="shared" si="16"/>
        <v>0</v>
      </c>
      <c r="AN60" s="30">
        <v>0</v>
      </c>
      <c r="AO60" s="30">
        <f t="shared" si="17"/>
        <v>0</v>
      </c>
      <c r="AP60" s="30">
        <v>0</v>
      </c>
      <c r="AQ60" s="30">
        <f t="shared" si="18"/>
        <v>0</v>
      </c>
      <c r="AR60" s="30">
        <v>0</v>
      </c>
      <c r="AS60" s="30">
        <f t="shared" si="19"/>
        <v>0</v>
      </c>
      <c r="AT60" s="30">
        <v>0</v>
      </c>
      <c r="AU60" s="30">
        <f t="shared" si="20"/>
        <v>0</v>
      </c>
      <c r="AV60" s="30">
        <v>0</v>
      </c>
      <c r="AW60" s="30">
        <f t="shared" si="21"/>
        <v>0</v>
      </c>
    </row>
    <row r="61" spans="1:49">
      <c r="A61" s="2">
        <v>59</v>
      </c>
      <c r="B61" s="1" t="s">
        <v>24</v>
      </c>
      <c r="C61" s="1" t="s">
        <v>83</v>
      </c>
      <c r="D61" s="3">
        <v>237.48</v>
      </c>
      <c r="E61" s="3">
        <v>13.62</v>
      </c>
      <c r="F61" s="30">
        <v>0</v>
      </c>
      <c r="G61" s="30">
        <f t="shared" si="0"/>
        <v>0</v>
      </c>
      <c r="H61" s="30">
        <v>0</v>
      </c>
      <c r="I61" s="30">
        <f t="shared" si="1"/>
        <v>0</v>
      </c>
      <c r="J61" s="30">
        <v>0</v>
      </c>
      <c r="K61" s="30">
        <f t="shared" si="2"/>
        <v>0</v>
      </c>
      <c r="L61" s="30">
        <v>0</v>
      </c>
      <c r="M61" s="30">
        <f t="shared" si="3"/>
        <v>0</v>
      </c>
      <c r="N61" s="30">
        <v>0</v>
      </c>
      <c r="O61" s="30">
        <f t="shared" si="4"/>
        <v>0</v>
      </c>
      <c r="P61" s="30">
        <v>0</v>
      </c>
      <c r="Q61" s="30">
        <f t="shared" si="5"/>
        <v>0</v>
      </c>
      <c r="R61" s="30">
        <v>0</v>
      </c>
      <c r="S61" s="30">
        <f t="shared" si="6"/>
        <v>0</v>
      </c>
      <c r="T61" s="30">
        <v>0</v>
      </c>
      <c r="U61" s="30">
        <f t="shared" si="7"/>
        <v>0</v>
      </c>
      <c r="V61" s="30">
        <v>0</v>
      </c>
      <c r="W61" s="30">
        <f t="shared" si="8"/>
        <v>0</v>
      </c>
      <c r="X61" s="30">
        <v>0</v>
      </c>
      <c r="Y61" s="30">
        <f t="shared" si="9"/>
        <v>0</v>
      </c>
      <c r="Z61" s="30">
        <v>0</v>
      </c>
      <c r="AA61" s="30">
        <f t="shared" si="10"/>
        <v>0</v>
      </c>
      <c r="AB61" s="30">
        <v>0</v>
      </c>
      <c r="AC61" s="30">
        <f t="shared" si="11"/>
        <v>0</v>
      </c>
      <c r="AD61" s="30">
        <v>0</v>
      </c>
      <c r="AE61" s="30">
        <f t="shared" si="12"/>
        <v>0</v>
      </c>
      <c r="AF61" s="30">
        <v>0</v>
      </c>
      <c r="AG61" s="30">
        <f t="shared" si="13"/>
        <v>0</v>
      </c>
      <c r="AH61" s="30">
        <v>2990250</v>
      </c>
      <c r="AI61" s="30">
        <f t="shared" si="14"/>
        <v>3.1339215988480572E-2</v>
      </c>
      <c r="AJ61" s="30">
        <v>2234250</v>
      </c>
      <c r="AK61" s="30">
        <f t="shared" si="15"/>
        <v>2.2634773127030071E-2</v>
      </c>
      <c r="AL61" s="30">
        <v>0</v>
      </c>
      <c r="AM61" s="30">
        <f t="shared" si="16"/>
        <v>0</v>
      </c>
      <c r="AN61" s="30">
        <v>0</v>
      </c>
      <c r="AO61" s="30">
        <f t="shared" si="17"/>
        <v>0</v>
      </c>
      <c r="AP61" s="30">
        <v>0</v>
      </c>
      <c r="AQ61" s="30">
        <f t="shared" si="18"/>
        <v>0</v>
      </c>
      <c r="AR61" s="30">
        <v>0</v>
      </c>
      <c r="AS61" s="30">
        <f t="shared" si="19"/>
        <v>0</v>
      </c>
      <c r="AT61" s="30">
        <v>0</v>
      </c>
      <c r="AU61" s="30">
        <f t="shared" si="20"/>
        <v>0</v>
      </c>
      <c r="AV61" s="30">
        <v>0</v>
      </c>
      <c r="AW61" s="30">
        <f t="shared" si="21"/>
        <v>0</v>
      </c>
    </row>
    <row r="62" spans="1:49">
      <c r="A62" s="2">
        <v>60</v>
      </c>
      <c r="B62" s="1" t="s">
        <v>24</v>
      </c>
      <c r="C62" s="1" t="s">
        <v>84</v>
      </c>
      <c r="D62" s="3">
        <v>237.48</v>
      </c>
      <c r="E62" s="3">
        <v>20.66</v>
      </c>
      <c r="F62" s="30">
        <v>0</v>
      </c>
      <c r="G62" s="30">
        <f t="shared" si="0"/>
        <v>0</v>
      </c>
      <c r="H62" s="30">
        <v>0</v>
      </c>
      <c r="I62" s="30">
        <f t="shared" si="1"/>
        <v>0</v>
      </c>
      <c r="J62" s="30">
        <v>45000</v>
      </c>
      <c r="K62" s="30">
        <f t="shared" si="2"/>
        <v>1.506414295495742E-3</v>
      </c>
      <c r="L62" s="30">
        <v>0</v>
      </c>
      <c r="M62" s="30">
        <f t="shared" si="3"/>
        <v>0</v>
      </c>
      <c r="N62" s="30">
        <v>0</v>
      </c>
      <c r="O62" s="30">
        <f t="shared" si="4"/>
        <v>0</v>
      </c>
      <c r="P62" s="30">
        <v>0</v>
      </c>
      <c r="Q62" s="30">
        <f t="shared" si="5"/>
        <v>0</v>
      </c>
      <c r="R62" s="30">
        <v>0</v>
      </c>
      <c r="S62" s="30">
        <f t="shared" si="6"/>
        <v>0</v>
      </c>
      <c r="T62" s="30">
        <v>0</v>
      </c>
      <c r="U62" s="30">
        <f t="shared" si="7"/>
        <v>0</v>
      </c>
      <c r="V62" s="30">
        <v>1093632</v>
      </c>
      <c r="W62" s="30">
        <f t="shared" si="8"/>
        <v>2.0406556979962603E-2</v>
      </c>
      <c r="X62" s="30">
        <v>934650</v>
      </c>
      <c r="Y62" s="30">
        <f t="shared" si="9"/>
        <v>1.865866371352147E-2</v>
      </c>
      <c r="Z62" s="30">
        <v>315626.65625</v>
      </c>
      <c r="AA62" s="30">
        <f t="shared" si="10"/>
        <v>5.3890091326510292E-3</v>
      </c>
      <c r="AB62" s="30">
        <v>406875</v>
      </c>
      <c r="AC62" s="30">
        <f t="shared" si="11"/>
        <v>7.3899210850765654E-3</v>
      </c>
      <c r="AD62" s="30">
        <v>194400</v>
      </c>
      <c r="AE62" s="30">
        <f t="shared" si="12"/>
        <v>3.0156404075180974E-3</v>
      </c>
      <c r="AF62" s="30">
        <v>310272</v>
      </c>
      <c r="AG62" s="30">
        <f t="shared" si="13"/>
        <v>4.3876512511023162E-3</v>
      </c>
      <c r="AH62" s="30">
        <v>0</v>
      </c>
      <c r="AI62" s="30">
        <f t="shared" si="14"/>
        <v>0</v>
      </c>
      <c r="AJ62" s="30">
        <v>0</v>
      </c>
      <c r="AK62" s="30">
        <f t="shared" si="15"/>
        <v>0</v>
      </c>
      <c r="AL62" s="30">
        <v>0</v>
      </c>
      <c r="AM62" s="30">
        <f t="shared" si="16"/>
        <v>0</v>
      </c>
      <c r="AN62" s="30">
        <v>0</v>
      </c>
      <c r="AO62" s="30">
        <f t="shared" si="17"/>
        <v>0</v>
      </c>
      <c r="AP62" s="30">
        <v>0</v>
      </c>
      <c r="AQ62" s="30">
        <f t="shared" si="18"/>
        <v>0</v>
      </c>
      <c r="AR62" s="30">
        <v>0</v>
      </c>
      <c r="AS62" s="30">
        <f t="shared" si="19"/>
        <v>0</v>
      </c>
      <c r="AT62" s="30">
        <v>0</v>
      </c>
      <c r="AU62" s="30">
        <f t="shared" si="20"/>
        <v>0</v>
      </c>
      <c r="AV62" s="30">
        <v>0</v>
      </c>
      <c r="AW62" s="30">
        <f t="shared" si="21"/>
        <v>0</v>
      </c>
    </row>
    <row r="63" spans="1:49">
      <c r="A63" s="2">
        <v>61</v>
      </c>
      <c r="B63" s="1" t="s">
        <v>24</v>
      </c>
      <c r="C63" s="1" t="s">
        <v>85</v>
      </c>
      <c r="D63" s="3">
        <v>237.72</v>
      </c>
      <c r="E63" s="3">
        <v>20.69</v>
      </c>
      <c r="F63" s="30">
        <v>0</v>
      </c>
      <c r="G63" s="30">
        <f t="shared" si="0"/>
        <v>0</v>
      </c>
      <c r="H63" s="30">
        <v>0</v>
      </c>
      <c r="I63" s="30">
        <f t="shared" si="1"/>
        <v>0</v>
      </c>
      <c r="J63" s="30">
        <v>0</v>
      </c>
      <c r="K63" s="30">
        <f t="shared" si="2"/>
        <v>0</v>
      </c>
      <c r="L63" s="30">
        <v>0</v>
      </c>
      <c r="M63" s="30">
        <f t="shared" si="3"/>
        <v>0</v>
      </c>
      <c r="N63" s="30">
        <v>0</v>
      </c>
      <c r="O63" s="30">
        <f t="shared" si="4"/>
        <v>0</v>
      </c>
      <c r="P63" s="30">
        <v>0</v>
      </c>
      <c r="Q63" s="30">
        <f t="shared" si="5"/>
        <v>0</v>
      </c>
      <c r="R63" s="30">
        <v>0</v>
      </c>
      <c r="S63" s="30">
        <f t="shared" si="6"/>
        <v>0</v>
      </c>
      <c r="T63" s="30">
        <v>0</v>
      </c>
      <c r="U63" s="30">
        <f t="shared" si="7"/>
        <v>0</v>
      </c>
      <c r="V63" s="30">
        <v>0</v>
      </c>
      <c r="W63" s="30">
        <f t="shared" si="8"/>
        <v>0</v>
      </c>
      <c r="X63" s="30">
        <v>0</v>
      </c>
      <c r="Y63" s="30">
        <f t="shared" si="9"/>
        <v>0</v>
      </c>
      <c r="Z63" s="30">
        <v>0</v>
      </c>
      <c r="AA63" s="30">
        <f t="shared" si="10"/>
        <v>0</v>
      </c>
      <c r="AB63" s="30">
        <v>107725</v>
      </c>
      <c r="AC63" s="30">
        <f t="shared" si="11"/>
        <v>1.9565695825250334E-3</v>
      </c>
      <c r="AD63" s="30">
        <v>0</v>
      </c>
      <c r="AE63" s="30">
        <f t="shared" si="12"/>
        <v>0</v>
      </c>
      <c r="AF63" s="30">
        <v>0</v>
      </c>
      <c r="AG63" s="30">
        <f t="shared" si="13"/>
        <v>0</v>
      </c>
      <c r="AH63" s="30">
        <v>0</v>
      </c>
      <c r="AI63" s="30">
        <f t="shared" si="14"/>
        <v>0</v>
      </c>
      <c r="AJ63" s="30">
        <v>0</v>
      </c>
      <c r="AK63" s="30">
        <f t="shared" si="15"/>
        <v>0</v>
      </c>
      <c r="AL63" s="30">
        <v>0</v>
      </c>
      <c r="AM63" s="30">
        <f t="shared" si="16"/>
        <v>0</v>
      </c>
      <c r="AN63" s="30">
        <v>0</v>
      </c>
      <c r="AO63" s="30">
        <f t="shared" si="17"/>
        <v>0</v>
      </c>
      <c r="AP63" s="30">
        <v>0</v>
      </c>
      <c r="AQ63" s="30">
        <f t="shared" si="18"/>
        <v>0</v>
      </c>
      <c r="AR63" s="30">
        <v>0</v>
      </c>
      <c r="AS63" s="30">
        <f t="shared" si="19"/>
        <v>0</v>
      </c>
      <c r="AT63" s="30">
        <v>0</v>
      </c>
      <c r="AU63" s="30">
        <f t="shared" si="20"/>
        <v>0</v>
      </c>
      <c r="AV63" s="30">
        <v>0</v>
      </c>
      <c r="AW63" s="30">
        <f t="shared" si="21"/>
        <v>0</v>
      </c>
    </row>
    <row r="64" spans="1:49">
      <c r="A64" s="2">
        <v>62</v>
      </c>
      <c r="B64" s="1" t="s">
        <v>24</v>
      </c>
      <c r="C64" s="1" t="s">
        <v>86</v>
      </c>
      <c r="D64" s="3">
        <v>241.56</v>
      </c>
      <c r="E64" s="3">
        <v>13.6</v>
      </c>
      <c r="F64" s="30">
        <v>0</v>
      </c>
      <c r="G64" s="30">
        <f t="shared" si="0"/>
        <v>0</v>
      </c>
      <c r="H64" s="30">
        <v>0</v>
      </c>
      <c r="I64" s="30">
        <f t="shared" si="1"/>
        <v>0</v>
      </c>
      <c r="J64" s="30">
        <v>0</v>
      </c>
      <c r="K64" s="30">
        <f t="shared" si="2"/>
        <v>0</v>
      </c>
      <c r="L64" s="30">
        <v>0</v>
      </c>
      <c r="M64" s="30">
        <f t="shared" si="3"/>
        <v>0</v>
      </c>
      <c r="N64" s="30">
        <v>0</v>
      </c>
      <c r="O64" s="30">
        <f t="shared" si="4"/>
        <v>0</v>
      </c>
      <c r="P64" s="30">
        <v>0</v>
      </c>
      <c r="Q64" s="30">
        <f t="shared" si="5"/>
        <v>0</v>
      </c>
      <c r="R64" s="30">
        <v>0</v>
      </c>
      <c r="S64" s="30">
        <f t="shared" si="6"/>
        <v>0</v>
      </c>
      <c r="T64" s="30">
        <v>0</v>
      </c>
      <c r="U64" s="30">
        <f t="shared" si="7"/>
        <v>0</v>
      </c>
      <c r="V64" s="30">
        <v>0</v>
      </c>
      <c r="W64" s="30">
        <f t="shared" si="8"/>
        <v>0</v>
      </c>
      <c r="X64" s="30">
        <v>0</v>
      </c>
      <c r="Y64" s="30">
        <f t="shared" si="9"/>
        <v>0</v>
      </c>
      <c r="Z64" s="30">
        <v>0</v>
      </c>
      <c r="AA64" s="30">
        <f t="shared" si="10"/>
        <v>0</v>
      </c>
      <c r="AB64" s="30">
        <v>0</v>
      </c>
      <c r="AC64" s="30">
        <f t="shared" si="11"/>
        <v>0</v>
      </c>
      <c r="AD64" s="30">
        <v>0</v>
      </c>
      <c r="AE64" s="30">
        <f t="shared" si="12"/>
        <v>0</v>
      </c>
      <c r="AF64" s="30">
        <v>0</v>
      </c>
      <c r="AG64" s="30">
        <f t="shared" si="13"/>
        <v>0</v>
      </c>
      <c r="AH64" s="30">
        <v>1370880</v>
      </c>
      <c r="AI64" s="30">
        <f t="shared" si="14"/>
        <v>1.4367462390866398E-2</v>
      </c>
      <c r="AJ64" s="30">
        <v>1045230.78125</v>
      </c>
      <c r="AK64" s="30">
        <f t="shared" si="15"/>
        <v>1.0589039543015395E-2</v>
      </c>
      <c r="AL64" s="30">
        <v>0</v>
      </c>
      <c r="AM64" s="30">
        <f t="shared" si="16"/>
        <v>0</v>
      </c>
      <c r="AN64" s="30">
        <v>139600</v>
      </c>
      <c r="AO64" s="30">
        <f t="shared" si="17"/>
        <v>3.623487478095782E-3</v>
      </c>
      <c r="AP64" s="30">
        <v>0</v>
      </c>
      <c r="AQ64" s="30">
        <f t="shared" si="18"/>
        <v>0</v>
      </c>
      <c r="AR64" s="30">
        <v>0</v>
      </c>
      <c r="AS64" s="30">
        <f t="shared" si="19"/>
        <v>0</v>
      </c>
      <c r="AT64" s="30">
        <v>0</v>
      </c>
      <c r="AU64" s="30">
        <f t="shared" si="20"/>
        <v>0</v>
      </c>
      <c r="AV64" s="30">
        <v>0</v>
      </c>
      <c r="AW64" s="30">
        <f t="shared" si="21"/>
        <v>0</v>
      </c>
    </row>
    <row r="65" spans="1:49">
      <c r="A65" s="2">
        <v>63</v>
      </c>
      <c r="B65" s="1" t="s">
        <v>24</v>
      </c>
      <c r="C65" s="1" t="s">
        <v>87</v>
      </c>
      <c r="D65" s="3">
        <v>247.56</v>
      </c>
      <c r="E65" s="3">
        <v>21.67</v>
      </c>
      <c r="F65" s="30">
        <v>0</v>
      </c>
      <c r="G65" s="30">
        <f t="shared" si="0"/>
        <v>0</v>
      </c>
      <c r="H65" s="30">
        <v>0</v>
      </c>
      <c r="I65" s="30">
        <f t="shared" si="1"/>
        <v>0</v>
      </c>
      <c r="J65" s="30">
        <v>0</v>
      </c>
      <c r="K65" s="30">
        <f t="shared" si="2"/>
        <v>0</v>
      </c>
      <c r="L65" s="30">
        <v>0</v>
      </c>
      <c r="M65" s="30">
        <f t="shared" si="3"/>
        <v>0</v>
      </c>
      <c r="N65" s="30">
        <v>0</v>
      </c>
      <c r="O65" s="30">
        <f t="shared" si="4"/>
        <v>0</v>
      </c>
      <c r="P65" s="30">
        <v>0</v>
      </c>
      <c r="Q65" s="30">
        <f t="shared" si="5"/>
        <v>0</v>
      </c>
      <c r="R65" s="30">
        <v>0</v>
      </c>
      <c r="S65" s="30">
        <f t="shared" si="6"/>
        <v>0</v>
      </c>
      <c r="T65" s="30">
        <v>0</v>
      </c>
      <c r="U65" s="30">
        <f t="shared" si="7"/>
        <v>0</v>
      </c>
      <c r="V65" s="30">
        <v>834228.5625</v>
      </c>
      <c r="W65" s="30">
        <f t="shared" si="8"/>
        <v>1.556623498120807E-2</v>
      </c>
      <c r="X65" s="30">
        <v>678800</v>
      </c>
      <c r="Y65" s="30">
        <f t="shared" si="9"/>
        <v>1.3551062888501978E-2</v>
      </c>
      <c r="Z65" s="30">
        <v>411200</v>
      </c>
      <c r="AA65" s="30">
        <f t="shared" si="10"/>
        <v>7.0208282838788378E-3</v>
      </c>
      <c r="AB65" s="30">
        <v>267200</v>
      </c>
      <c r="AC65" s="30">
        <f t="shared" si="11"/>
        <v>4.8530553952257039E-3</v>
      </c>
      <c r="AD65" s="30">
        <v>0</v>
      </c>
      <c r="AE65" s="30">
        <f t="shared" si="12"/>
        <v>0</v>
      </c>
      <c r="AF65" s="30">
        <v>0</v>
      </c>
      <c r="AG65" s="30">
        <f t="shared" si="13"/>
        <v>0</v>
      </c>
      <c r="AH65" s="30">
        <v>0</v>
      </c>
      <c r="AI65" s="30">
        <f t="shared" si="14"/>
        <v>0</v>
      </c>
      <c r="AJ65" s="30">
        <v>0</v>
      </c>
      <c r="AK65" s="30">
        <f t="shared" si="15"/>
        <v>0</v>
      </c>
      <c r="AL65" s="30">
        <v>0</v>
      </c>
      <c r="AM65" s="30">
        <f t="shared" si="16"/>
        <v>0</v>
      </c>
      <c r="AN65" s="30">
        <v>0</v>
      </c>
      <c r="AO65" s="30">
        <f t="shared" si="17"/>
        <v>0</v>
      </c>
      <c r="AP65" s="30">
        <v>0</v>
      </c>
      <c r="AQ65" s="30">
        <f t="shared" si="18"/>
        <v>0</v>
      </c>
      <c r="AR65" s="30">
        <v>0</v>
      </c>
      <c r="AS65" s="30">
        <f t="shared" si="19"/>
        <v>0</v>
      </c>
      <c r="AT65" s="30">
        <v>0</v>
      </c>
      <c r="AU65" s="30">
        <f t="shared" si="20"/>
        <v>0</v>
      </c>
      <c r="AV65" s="30">
        <v>0</v>
      </c>
      <c r="AW65" s="30">
        <f t="shared" si="21"/>
        <v>0</v>
      </c>
    </row>
    <row r="66" spans="1:49">
      <c r="A66" s="2">
        <v>64</v>
      </c>
      <c r="B66" s="1" t="s">
        <v>24</v>
      </c>
      <c r="C66" s="1" t="s">
        <v>88</v>
      </c>
      <c r="D66" s="3">
        <v>249.48</v>
      </c>
      <c r="E66" s="3">
        <v>20.239999999999998</v>
      </c>
      <c r="F66" s="30">
        <v>0</v>
      </c>
      <c r="G66" s="30">
        <f t="shared" si="0"/>
        <v>0</v>
      </c>
      <c r="H66" s="30">
        <v>0</v>
      </c>
      <c r="I66" s="30">
        <f t="shared" si="1"/>
        <v>0</v>
      </c>
      <c r="J66" s="30">
        <v>0</v>
      </c>
      <c r="K66" s="30">
        <f t="shared" si="2"/>
        <v>0</v>
      </c>
      <c r="L66" s="30">
        <v>0</v>
      </c>
      <c r="M66" s="30">
        <f t="shared" si="3"/>
        <v>0</v>
      </c>
      <c r="N66" s="30">
        <v>0</v>
      </c>
      <c r="O66" s="30">
        <f t="shared" si="4"/>
        <v>0</v>
      </c>
      <c r="P66" s="30">
        <v>0</v>
      </c>
      <c r="Q66" s="30">
        <f t="shared" si="5"/>
        <v>0</v>
      </c>
      <c r="R66" s="30">
        <v>0</v>
      </c>
      <c r="S66" s="30">
        <f t="shared" si="6"/>
        <v>0</v>
      </c>
      <c r="T66" s="30">
        <v>0</v>
      </c>
      <c r="U66" s="30">
        <f t="shared" si="7"/>
        <v>0</v>
      </c>
      <c r="V66" s="30">
        <v>2280000</v>
      </c>
      <c r="W66" s="30">
        <f t="shared" si="8"/>
        <v>4.2543515473499986E-2</v>
      </c>
      <c r="X66" s="30">
        <v>1843520</v>
      </c>
      <c r="Y66" s="30">
        <f t="shared" si="9"/>
        <v>3.6802674508266305E-2</v>
      </c>
      <c r="Z66" s="30">
        <v>1880400</v>
      </c>
      <c r="AA66" s="30">
        <f t="shared" si="10"/>
        <v>3.2105947239800016E-2</v>
      </c>
      <c r="AB66" s="30">
        <v>1704800</v>
      </c>
      <c r="AC66" s="30">
        <f t="shared" si="11"/>
        <v>3.0963655830017891E-2</v>
      </c>
      <c r="AD66" s="30">
        <v>0</v>
      </c>
      <c r="AE66" s="30">
        <f t="shared" si="12"/>
        <v>0</v>
      </c>
      <c r="AF66" s="30">
        <v>207200</v>
      </c>
      <c r="AG66" s="30">
        <f t="shared" si="13"/>
        <v>2.9300785737301463E-3</v>
      </c>
      <c r="AH66" s="30">
        <v>0</v>
      </c>
      <c r="AI66" s="30">
        <f t="shared" si="14"/>
        <v>0</v>
      </c>
      <c r="AJ66" s="30">
        <v>0</v>
      </c>
      <c r="AK66" s="30">
        <f t="shared" si="15"/>
        <v>0</v>
      </c>
      <c r="AL66" s="30">
        <v>0</v>
      </c>
      <c r="AM66" s="30">
        <f t="shared" si="16"/>
        <v>0</v>
      </c>
      <c r="AN66" s="30">
        <v>0</v>
      </c>
      <c r="AO66" s="30">
        <f t="shared" si="17"/>
        <v>0</v>
      </c>
      <c r="AP66" s="30">
        <v>0</v>
      </c>
      <c r="AQ66" s="30">
        <f t="shared" si="18"/>
        <v>0</v>
      </c>
      <c r="AR66" s="30">
        <v>0</v>
      </c>
      <c r="AS66" s="30">
        <f t="shared" si="19"/>
        <v>0</v>
      </c>
      <c r="AT66" s="30">
        <v>0</v>
      </c>
      <c r="AU66" s="30">
        <f t="shared" si="20"/>
        <v>0</v>
      </c>
      <c r="AV66" s="30">
        <v>0</v>
      </c>
      <c r="AW66" s="30">
        <f t="shared" si="21"/>
        <v>0</v>
      </c>
    </row>
    <row r="67" spans="1:49">
      <c r="A67" s="2">
        <v>65</v>
      </c>
      <c r="B67" s="1" t="s">
        <v>24</v>
      </c>
      <c r="C67" s="1" t="s">
        <v>89</v>
      </c>
      <c r="D67" s="3">
        <v>249.4906</v>
      </c>
      <c r="E67" s="3">
        <v>21.62</v>
      </c>
      <c r="F67" s="30">
        <v>0</v>
      </c>
      <c r="G67" s="30">
        <f t="shared" si="0"/>
        <v>0</v>
      </c>
      <c r="H67" s="30">
        <v>0</v>
      </c>
      <c r="I67" s="30">
        <f t="shared" si="1"/>
        <v>0</v>
      </c>
      <c r="J67" s="30">
        <v>0</v>
      </c>
      <c r="K67" s="30">
        <f t="shared" si="2"/>
        <v>0</v>
      </c>
      <c r="L67" s="30">
        <v>0</v>
      </c>
      <c r="M67" s="30">
        <f t="shared" si="3"/>
        <v>0</v>
      </c>
      <c r="N67" s="30">
        <v>0</v>
      </c>
      <c r="O67" s="30">
        <f t="shared" si="4"/>
        <v>0</v>
      </c>
      <c r="P67" s="30">
        <v>0</v>
      </c>
      <c r="Q67" s="30">
        <f t="shared" si="5"/>
        <v>0</v>
      </c>
      <c r="R67" s="30">
        <v>1299200</v>
      </c>
      <c r="S67" s="30">
        <f t="shared" si="6"/>
        <v>2.6319544581093996E-2</v>
      </c>
      <c r="T67" s="30">
        <v>1220400</v>
      </c>
      <c r="U67" s="30">
        <f t="shared" si="7"/>
        <v>3.3972648363116392E-2</v>
      </c>
      <c r="V67" s="30">
        <v>217200</v>
      </c>
      <c r="W67" s="30">
        <f t="shared" si="8"/>
        <v>4.0528296319492091E-3</v>
      </c>
      <c r="X67" s="30">
        <v>0</v>
      </c>
      <c r="Y67" s="30">
        <f t="shared" si="9"/>
        <v>0</v>
      </c>
      <c r="Z67" s="30">
        <v>0</v>
      </c>
      <c r="AA67" s="30">
        <f t="shared" si="10"/>
        <v>0</v>
      </c>
      <c r="AB67" s="30">
        <v>0</v>
      </c>
      <c r="AC67" s="30">
        <f t="shared" si="11"/>
        <v>0</v>
      </c>
      <c r="AD67" s="30">
        <v>0</v>
      </c>
      <c r="AE67" s="30">
        <f t="shared" si="12"/>
        <v>0</v>
      </c>
      <c r="AF67" s="30">
        <v>0</v>
      </c>
      <c r="AG67" s="30">
        <f t="shared" si="13"/>
        <v>0</v>
      </c>
      <c r="AH67" s="30">
        <v>0</v>
      </c>
      <c r="AI67" s="30">
        <f t="shared" si="14"/>
        <v>0</v>
      </c>
      <c r="AJ67" s="30">
        <v>0</v>
      </c>
      <c r="AK67" s="30">
        <f t="shared" si="15"/>
        <v>0</v>
      </c>
      <c r="AL67" s="30">
        <v>0</v>
      </c>
      <c r="AM67" s="30">
        <f t="shared" si="16"/>
        <v>0</v>
      </c>
      <c r="AN67" s="30">
        <v>0</v>
      </c>
      <c r="AO67" s="30">
        <f t="shared" si="17"/>
        <v>0</v>
      </c>
      <c r="AP67" s="30">
        <v>0</v>
      </c>
      <c r="AQ67" s="30">
        <f t="shared" si="18"/>
        <v>0</v>
      </c>
      <c r="AR67" s="30">
        <v>0</v>
      </c>
      <c r="AS67" s="30">
        <f t="shared" si="19"/>
        <v>0</v>
      </c>
      <c r="AT67" s="30">
        <v>0</v>
      </c>
      <c r="AU67" s="30">
        <f t="shared" si="20"/>
        <v>0</v>
      </c>
      <c r="AV67" s="30">
        <v>0</v>
      </c>
      <c r="AW67" s="30">
        <f t="shared" si="21"/>
        <v>0</v>
      </c>
    </row>
    <row r="68" spans="1:49">
      <c r="A68" s="2">
        <v>66</v>
      </c>
      <c r="B68" s="1" t="s">
        <v>24</v>
      </c>
      <c r="C68" s="1" t="s">
        <v>90</v>
      </c>
      <c r="D68" s="3">
        <v>249.4992</v>
      </c>
      <c r="E68" s="3">
        <v>16.78</v>
      </c>
      <c r="F68" s="30">
        <v>0</v>
      </c>
      <c r="G68" s="30">
        <f t="shared" ref="G68:G131" si="22">F68/23701169.3984375</f>
        <v>0</v>
      </c>
      <c r="H68" s="30">
        <v>0</v>
      </c>
      <c r="I68" s="30">
        <f t="shared" ref="I68:I131" si="23">H68/21052236.75</f>
        <v>0</v>
      </c>
      <c r="J68" s="30">
        <v>0</v>
      </c>
      <c r="K68" s="30">
        <f t="shared" ref="K68:K131" si="24">J68/29872260.3300781</f>
        <v>0</v>
      </c>
      <c r="L68" s="30">
        <v>0</v>
      </c>
      <c r="M68" s="30">
        <f t="shared" ref="M68:M131" si="25">L68/42256280.515625</f>
        <v>0</v>
      </c>
      <c r="N68" s="30">
        <v>0</v>
      </c>
      <c r="O68" s="30">
        <f t="shared" ref="O68:O131" si="26">N68/44236833.1254883</f>
        <v>0</v>
      </c>
      <c r="P68" s="30">
        <v>0</v>
      </c>
      <c r="Q68" s="30">
        <f t="shared" ref="Q68:Q131" si="27">P68/37764948.3125</f>
        <v>0</v>
      </c>
      <c r="R68" s="30">
        <v>72400</v>
      </c>
      <c r="S68" s="30">
        <f t="shared" ref="S68:S131" si="28">R68/49362556.2553711</f>
        <v>1.4666987589833785E-3</v>
      </c>
      <c r="T68" s="30">
        <v>0</v>
      </c>
      <c r="U68" s="30">
        <f t="shared" ref="U68:U131" si="29">T68/35923016.2734375</f>
        <v>0</v>
      </c>
      <c r="V68" s="30">
        <v>194400</v>
      </c>
      <c r="W68" s="30">
        <f t="shared" ref="W68:W131" si="30">V68/53592186.1328125</f>
        <v>3.6273944772142095E-3</v>
      </c>
      <c r="X68" s="30">
        <v>152000</v>
      </c>
      <c r="Y68" s="30">
        <f t="shared" ref="Y68:Y131" si="31">X68/50092011.644043</f>
        <v>3.0344159679615507E-3</v>
      </c>
      <c r="Z68" s="30">
        <v>1873600</v>
      </c>
      <c r="AA68" s="30">
        <f t="shared" ref="AA68:AA131" si="32">Z68/58568588.1171875</f>
        <v>3.1989844048335096E-2</v>
      </c>
      <c r="AB68" s="30">
        <v>1716000</v>
      </c>
      <c r="AC68" s="30">
        <f t="shared" ref="AC68:AC131" si="33">AB68/55058098.0927734</f>
        <v>3.1167077313650107E-2</v>
      </c>
      <c r="AD68" s="30">
        <v>2049200</v>
      </c>
      <c r="AE68" s="30">
        <f t="shared" ref="AE68:AE131" si="34">AD68/64463919.34375</f>
        <v>3.1788324707232946E-2</v>
      </c>
      <c r="AF68" s="30">
        <v>2276400</v>
      </c>
      <c r="AG68" s="30">
        <f t="shared" ref="AG68:AG131" si="35">AF68/70714827.1918945</f>
        <v>3.2191268654629852E-2</v>
      </c>
      <c r="AH68" s="30">
        <v>0</v>
      </c>
      <c r="AI68" s="30">
        <f t="shared" ref="AI68:AI131" si="36">AH68/95415596.9025879</f>
        <v>0</v>
      </c>
      <c r="AJ68" s="30">
        <v>118400</v>
      </c>
      <c r="AK68" s="30">
        <f t="shared" ref="AK68:AK131" si="37">AJ68/98708742.847168</f>
        <v>1.1994884808058008E-3</v>
      </c>
      <c r="AL68" s="30">
        <v>0</v>
      </c>
      <c r="AM68" s="30">
        <f t="shared" ref="AM68:AM131" si="38">AL68/39401051.6953125</f>
        <v>0</v>
      </c>
      <c r="AN68" s="30">
        <v>0</v>
      </c>
      <c r="AO68" s="30">
        <f t="shared" ref="AO68:AO131" si="39">AN68/38526419.8769531</f>
        <v>0</v>
      </c>
      <c r="AP68" s="30">
        <v>0</v>
      </c>
      <c r="AQ68" s="30">
        <f t="shared" ref="AQ68:AQ131" si="40">AP68/57021302.8398437</f>
        <v>0</v>
      </c>
      <c r="AR68" s="30">
        <v>0</v>
      </c>
      <c r="AS68" s="30">
        <f t="shared" ref="AS68:AS131" si="41">AR68/49911264.1738281</f>
        <v>0</v>
      </c>
      <c r="AT68" s="30">
        <v>0</v>
      </c>
      <c r="AU68" s="30">
        <f t="shared" ref="AU68:AU131" si="42">AT68/37615514.8933105</f>
        <v>0</v>
      </c>
      <c r="AV68" s="30">
        <v>0</v>
      </c>
      <c r="AW68" s="30">
        <f t="shared" ref="AW68:AW131" si="43">AV68/37520608.9428711</f>
        <v>0</v>
      </c>
    </row>
    <row r="69" spans="1:49">
      <c r="A69" s="2">
        <v>67</v>
      </c>
      <c r="B69" s="1" t="s">
        <v>24</v>
      </c>
      <c r="C69" s="1" t="s">
        <v>91</v>
      </c>
      <c r="D69" s="3">
        <v>249.6164</v>
      </c>
      <c r="E69" s="3">
        <v>22.49</v>
      </c>
      <c r="F69" s="30">
        <v>0</v>
      </c>
      <c r="G69" s="30">
        <f t="shared" si="22"/>
        <v>0</v>
      </c>
      <c r="H69" s="30">
        <v>0</v>
      </c>
      <c r="I69" s="30">
        <f t="shared" si="23"/>
        <v>0</v>
      </c>
      <c r="J69" s="30">
        <v>0</v>
      </c>
      <c r="K69" s="30">
        <f t="shared" si="24"/>
        <v>0</v>
      </c>
      <c r="L69" s="30">
        <v>0</v>
      </c>
      <c r="M69" s="30">
        <f t="shared" si="25"/>
        <v>0</v>
      </c>
      <c r="N69" s="30">
        <v>0</v>
      </c>
      <c r="O69" s="30">
        <f t="shared" si="26"/>
        <v>0</v>
      </c>
      <c r="P69" s="30">
        <v>0</v>
      </c>
      <c r="Q69" s="30">
        <f t="shared" si="27"/>
        <v>0</v>
      </c>
      <c r="R69" s="30">
        <v>0</v>
      </c>
      <c r="S69" s="30">
        <f t="shared" si="28"/>
        <v>0</v>
      </c>
      <c r="T69" s="30">
        <v>0</v>
      </c>
      <c r="U69" s="30">
        <f t="shared" si="29"/>
        <v>0</v>
      </c>
      <c r="V69" s="30">
        <v>0</v>
      </c>
      <c r="W69" s="30">
        <f t="shared" si="30"/>
        <v>0</v>
      </c>
      <c r="X69" s="30">
        <v>0</v>
      </c>
      <c r="Y69" s="30">
        <f t="shared" si="31"/>
        <v>0</v>
      </c>
      <c r="Z69" s="30">
        <v>105600</v>
      </c>
      <c r="AA69" s="30">
        <f t="shared" si="32"/>
        <v>1.8030142674552658E-3</v>
      </c>
      <c r="AB69" s="30">
        <v>53599.99609375</v>
      </c>
      <c r="AC69" s="30">
        <f t="shared" si="33"/>
        <v>9.7351702929210371E-4</v>
      </c>
      <c r="AD69" s="30">
        <v>0</v>
      </c>
      <c r="AE69" s="30">
        <f t="shared" si="34"/>
        <v>0</v>
      </c>
      <c r="AF69" s="30">
        <v>0</v>
      </c>
      <c r="AG69" s="30">
        <f t="shared" si="35"/>
        <v>0</v>
      </c>
      <c r="AH69" s="30">
        <v>0</v>
      </c>
      <c r="AI69" s="30">
        <f t="shared" si="36"/>
        <v>0</v>
      </c>
      <c r="AJ69" s="30">
        <v>0</v>
      </c>
      <c r="AK69" s="30">
        <f t="shared" si="37"/>
        <v>0</v>
      </c>
      <c r="AL69" s="30">
        <v>0</v>
      </c>
      <c r="AM69" s="30">
        <f t="shared" si="38"/>
        <v>0</v>
      </c>
      <c r="AN69" s="30">
        <v>0</v>
      </c>
      <c r="AO69" s="30">
        <f t="shared" si="39"/>
        <v>0</v>
      </c>
      <c r="AP69" s="30">
        <v>0</v>
      </c>
      <c r="AQ69" s="30">
        <f t="shared" si="40"/>
        <v>0</v>
      </c>
      <c r="AR69" s="30">
        <v>0</v>
      </c>
      <c r="AS69" s="30">
        <f t="shared" si="41"/>
        <v>0</v>
      </c>
      <c r="AT69" s="30">
        <v>0</v>
      </c>
      <c r="AU69" s="30">
        <f t="shared" si="42"/>
        <v>0</v>
      </c>
      <c r="AV69" s="30">
        <v>0</v>
      </c>
      <c r="AW69" s="30">
        <f t="shared" si="43"/>
        <v>0</v>
      </c>
    </row>
    <row r="70" spans="1:49">
      <c r="A70" s="2">
        <v>68</v>
      </c>
      <c r="B70" s="1" t="s">
        <v>24</v>
      </c>
      <c r="C70" s="1" t="s">
        <v>92</v>
      </c>
      <c r="D70" s="3">
        <v>250.5325</v>
      </c>
      <c r="E70" s="3">
        <v>27.35</v>
      </c>
      <c r="F70" s="30">
        <v>2846293.25</v>
      </c>
      <c r="G70" s="30">
        <f t="shared" si="22"/>
        <v>0.12009083611661971</v>
      </c>
      <c r="H70" s="30">
        <v>2594666.75</v>
      </c>
      <c r="I70" s="30">
        <f t="shared" si="23"/>
        <v>0.12324898208262834</v>
      </c>
      <c r="J70" s="30">
        <v>2176800</v>
      </c>
      <c r="K70" s="30">
        <f t="shared" si="24"/>
        <v>7.2870280854114025E-2</v>
      </c>
      <c r="L70" s="30">
        <v>2431500</v>
      </c>
      <c r="M70" s="30">
        <f t="shared" si="25"/>
        <v>5.7541742205656513E-2</v>
      </c>
      <c r="N70" s="30">
        <v>1281200</v>
      </c>
      <c r="O70" s="30">
        <f t="shared" si="26"/>
        <v>2.8962290233696689E-2</v>
      </c>
      <c r="P70" s="30">
        <v>1461200</v>
      </c>
      <c r="Q70" s="30">
        <f t="shared" si="27"/>
        <v>3.8691963455338568E-2</v>
      </c>
      <c r="R70" s="30">
        <v>1366500</v>
      </c>
      <c r="S70" s="30">
        <f t="shared" si="28"/>
        <v>2.7682926162303684E-2</v>
      </c>
      <c r="T70" s="30">
        <v>1167786.625</v>
      </c>
      <c r="U70" s="30">
        <f t="shared" si="29"/>
        <v>3.250803373834437E-2</v>
      </c>
      <c r="V70" s="30">
        <v>97200</v>
      </c>
      <c r="W70" s="30">
        <f t="shared" si="30"/>
        <v>1.8136972386071047E-3</v>
      </c>
      <c r="X70" s="30">
        <v>89600</v>
      </c>
      <c r="Y70" s="30">
        <f t="shared" si="31"/>
        <v>1.7887083600615456E-3</v>
      </c>
      <c r="Z70" s="30">
        <v>0</v>
      </c>
      <c r="AA70" s="30">
        <f t="shared" si="32"/>
        <v>0</v>
      </c>
      <c r="AB70" s="30">
        <v>84000</v>
      </c>
      <c r="AC70" s="30">
        <f t="shared" si="33"/>
        <v>1.5256611272416135E-3</v>
      </c>
      <c r="AD70" s="30">
        <v>0</v>
      </c>
      <c r="AE70" s="30">
        <f t="shared" si="34"/>
        <v>0</v>
      </c>
      <c r="AF70" s="30">
        <v>383200</v>
      </c>
      <c r="AG70" s="30">
        <f t="shared" si="35"/>
        <v>5.4189484046978376E-3</v>
      </c>
      <c r="AH70" s="30">
        <v>534000</v>
      </c>
      <c r="AI70" s="30">
        <f t="shared" si="36"/>
        <v>5.596569296162068E-3</v>
      </c>
      <c r="AJ70" s="30">
        <v>475600</v>
      </c>
      <c r="AK70" s="30">
        <f t="shared" si="37"/>
        <v>4.8182155529665448E-3</v>
      </c>
      <c r="AL70" s="30">
        <v>774400</v>
      </c>
      <c r="AM70" s="30">
        <f t="shared" si="38"/>
        <v>1.965429770729012E-2</v>
      </c>
      <c r="AN70" s="30">
        <v>551200</v>
      </c>
      <c r="AO70" s="30">
        <f t="shared" si="39"/>
        <v>1.4307065171392514E-2</v>
      </c>
      <c r="AP70" s="30">
        <v>720000</v>
      </c>
      <c r="AQ70" s="30">
        <f t="shared" si="40"/>
        <v>1.2626859860117037E-2</v>
      </c>
      <c r="AR70" s="30">
        <v>677200</v>
      </c>
      <c r="AS70" s="30">
        <f t="shared" si="41"/>
        <v>1.3568079494870867E-2</v>
      </c>
      <c r="AT70" s="30">
        <v>836676.9375</v>
      </c>
      <c r="AU70" s="30">
        <f t="shared" si="42"/>
        <v>2.2242868132287447E-2</v>
      </c>
      <c r="AV70" s="30">
        <v>486400</v>
      </c>
      <c r="AW70" s="30">
        <f t="shared" si="43"/>
        <v>1.2963542269279075E-2</v>
      </c>
    </row>
    <row r="71" spans="1:49">
      <c r="A71" s="2">
        <v>69</v>
      </c>
      <c r="B71" s="1" t="s">
        <v>24</v>
      </c>
      <c r="C71" s="1" t="s">
        <v>93</v>
      </c>
      <c r="D71" s="3">
        <v>251.45089999999999</v>
      </c>
      <c r="E71" s="3">
        <v>13.89</v>
      </c>
      <c r="F71" s="30">
        <v>0</v>
      </c>
      <c r="G71" s="30">
        <f t="shared" si="22"/>
        <v>0</v>
      </c>
      <c r="H71" s="30">
        <v>0</v>
      </c>
      <c r="I71" s="30">
        <f t="shared" si="23"/>
        <v>0</v>
      </c>
      <c r="J71" s="30">
        <v>0</v>
      </c>
      <c r="K71" s="30">
        <f t="shared" si="24"/>
        <v>0</v>
      </c>
      <c r="L71" s="30">
        <v>0</v>
      </c>
      <c r="M71" s="30">
        <f t="shared" si="25"/>
        <v>0</v>
      </c>
      <c r="N71" s="30">
        <v>0</v>
      </c>
      <c r="O71" s="30">
        <f t="shared" si="26"/>
        <v>0</v>
      </c>
      <c r="P71" s="30">
        <v>0</v>
      </c>
      <c r="Q71" s="30">
        <f t="shared" si="27"/>
        <v>0</v>
      </c>
      <c r="R71" s="30">
        <v>0</v>
      </c>
      <c r="S71" s="30">
        <f t="shared" si="28"/>
        <v>0</v>
      </c>
      <c r="T71" s="30">
        <v>0</v>
      </c>
      <c r="U71" s="30">
        <f t="shared" si="29"/>
        <v>0</v>
      </c>
      <c r="V71" s="30">
        <v>0</v>
      </c>
      <c r="W71" s="30">
        <f t="shared" si="30"/>
        <v>0</v>
      </c>
      <c r="X71" s="30">
        <v>0</v>
      </c>
      <c r="Y71" s="30">
        <f t="shared" si="31"/>
        <v>0</v>
      </c>
      <c r="Z71" s="30">
        <v>0</v>
      </c>
      <c r="AA71" s="30">
        <f t="shared" si="32"/>
        <v>0</v>
      </c>
      <c r="AB71" s="30">
        <v>0</v>
      </c>
      <c r="AC71" s="30">
        <f t="shared" si="33"/>
        <v>0</v>
      </c>
      <c r="AD71" s="30">
        <v>0</v>
      </c>
      <c r="AE71" s="30">
        <f t="shared" si="34"/>
        <v>0</v>
      </c>
      <c r="AF71" s="30">
        <v>0</v>
      </c>
      <c r="AG71" s="30">
        <f t="shared" si="35"/>
        <v>0</v>
      </c>
      <c r="AH71" s="30">
        <v>0</v>
      </c>
      <c r="AI71" s="30">
        <f t="shared" si="36"/>
        <v>0</v>
      </c>
      <c r="AJ71" s="30">
        <v>0</v>
      </c>
      <c r="AK71" s="30">
        <f t="shared" si="37"/>
        <v>0</v>
      </c>
      <c r="AL71" s="30">
        <v>164000</v>
      </c>
      <c r="AM71" s="30">
        <f t="shared" si="38"/>
        <v>4.1623254442091683E-3</v>
      </c>
      <c r="AN71" s="30">
        <v>0</v>
      </c>
      <c r="AO71" s="30">
        <f t="shared" si="39"/>
        <v>0</v>
      </c>
      <c r="AP71" s="30">
        <v>746400</v>
      </c>
      <c r="AQ71" s="30">
        <f t="shared" si="40"/>
        <v>1.3089844721654661E-2</v>
      </c>
      <c r="AR71" s="30">
        <v>817600</v>
      </c>
      <c r="AS71" s="30">
        <f t="shared" si="41"/>
        <v>1.6381071758721825E-2</v>
      </c>
      <c r="AT71" s="30">
        <v>0</v>
      </c>
      <c r="AU71" s="30">
        <f t="shared" si="42"/>
        <v>0</v>
      </c>
      <c r="AV71" s="30">
        <v>0</v>
      </c>
      <c r="AW71" s="30">
        <f t="shared" si="43"/>
        <v>0</v>
      </c>
    </row>
    <row r="72" spans="1:49">
      <c r="A72" s="2">
        <v>70</v>
      </c>
      <c r="B72" s="1" t="s">
        <v>24</v>
      </c>
      <c r="C72" s="1" t="s">
        <v>94</v>
      </c>
      <c r="D72" s="3">
        <v>251.4734</v>
      </c>
      <c r="E72" s="3">
        <v>14.37</v>
      </c>
      <c r="F72" s="30">
        <v>0</v>
      </c>
      <c r="G72" s="30">
        <f t="shared" si="22"/>
        <v>0</v>
      </c>
      <c r="H72" s="30">
        <v>0</v>
      </c>
      <c r="I72" s="30">
        <f t="shared" si="23"/>
        <v>0</v>
      </c>
      <c r="J72" s="30">
        <v>0</v>
      </c>
      <c r="K72" s="30">
        <f t="shared" si="24"/>
        <v>0</v>
      </c>
      <c r="L72" s="30">
        <v>0</v>
      </c>
      <c r="M72" s="30">
        <f t="shared" si="25"/>
        <v>0</v>
      </c>
      <c r="N72" s="30">
        <v>0</v>
      </c>
      <c r="O72" s="30">
        <f t="shared" si="26"/>
        <v>0</v>
      </c>
      <c r="P72" s="30">
        <v>0</v>
      </c>
      <c r="Q72" s="30">
        <f t="shared" si="27"/>
        <v>0</v>
      </c>
      <c r="R72" s="30">
        <v>0</v>
      </c>
      <c r="S72" s="30">
        <f t="shared" si="28"/>
        <v>0</v>
      </c>
      <c r="T72" s="30">
        <v>0</v>
      </c>
      <c r="U72" s="30">
        <f t="shared" si="29"/>
        <v>0</v>
      </c>
      <c r="V72" s="30">
        <v>0</v>
      </c>
      <c r="W72" s="30">
        <f t="shared" si="30"/>
        <v>0</v>
      </c>
      <c r="X72" s="30">
        <v>0</v>
      </c>
      <c r="Y72" s="30">
        <f t="shared" si="31"/>
        <v>0</v>
      </c>
      <c r="Z72" s="30">
        <v>44800</v>
      </c>
      <c r="AA72" s="30">
        <f t="shared" si="32"/>
        <v>7.6491514376890056E-4</v>
      </c>
      <c r="AB72" s="30">
        <v>0</v>
      </c>
      <c r="AC72" s="30">
        <f t="shared" si="33"/>
        <v>0</v>
      </c>
      <c r="AD72" s="30">
        <v>77200</v>
      </c>
      <c r="AE72" s="30">
        <f t="shared" si="34"/>
        <v>1.197569133026734E-3</v>
      </c>
      <c r="AF72" s="30">
        <v>103600</v>
      </c>
      <c r="AG72" s="30">
        <f t="shared" si="35"/>
        <v>1.4650392868650732E-3</v>
      </c>
      <c r="AH72" s="30">
        <v>59600</v>
      </c>
      <c r="AI72" s="30">
        <f t="shared" si="36"/>
        <v>6.2463582406602854E-4</v>
      </c>
      <c r="AJ72" s="30">
        <v>0</v>
      </c>
      <c r="AK72" s="30">
        <f t="shared" si="37"/>
        <v>0</v>
      </c>
      <c r="AL72" s="30">
        <v>0</v>
      </c>
      <c r="AM72" s="30">
        <f t="shared" si="38"/>
        <v>0</v>
      </c>
      <c r="AN72" s="30">
        <v>0</v>
      </c>
      <c r="AO72" s="30">
        <f t="shared" si="39"/>
        <v>0</v>
      </c>
      <c r="AP72" s="30">
        <v>747000</v>
      </c>
      <c r="AQ72" s="30">
        <f t="shared" si="40"/>
        <v>1.3100367104871426E-2</v>
      </c>
      <c r="AR72" s="30">
        <v>770400</v>
      </c>
      <c r="AS72" s="30">
        <f t="shared" si="41"/>
        <v>1.5435393447797572E-2</v>
      </c>
      <c r="AT72" s="30">
        <v>0</v>
      </c>
      <c r="AU72" s="30">
        <f t="shared" si="42"/>
        <v>0</v>
      </c>
      <c r="AV72" s="30">
        <v>0</v>
      </c>
      <c r="AW72" s="30">
        <f t="shared" si="43"/>
        <v>0</v>
      </c>
    </row>
    <row r="73" spans="1:49">
      <c r="A73" s="2">
        <v>71</v>
      </c>
      <c r="B73" s="1" t="s">
        <v>24</v>
      </c>
      <c r="C73" s="1" t="s">
        <v>95</v>
      </c>
      <c r="D73" s="3">
        <v>251.52</v>
      </c>
      <c r="E73" s="3">
        <v>21.17</v>
      </c>
      <c r="F73" s="30">
        <v>0</v>
      </c>
      <c r="G73" s="30">
        <f t="shared" si="22"/>
        <v>0</v>
      </c>
      <c r="H73" s="30">
        <v>0</v>
      </c>
      <c r="I73" s="30">
        <f t="shared" si="23"/>
        <v>0</v>
      </c>
      <c r="J73" s="30">
        <v>0</v>
      </c>
      <c r="K73" s="30">
        <f t="shared" si="24"/>
        <v>0</v>
      </c>
      <c r="L73" s="30">
        <v>0</v>
      </c>
      <c r="M73" s="30">
        <f t="shared" si="25"/>
        <v>0</v>
      </c>
      <c r="N73" s="30">
        <v>0</v>
      </c>
      <c r="O73" s="30">
        <f t="shared" si="26"/>
        <v>0</v>
      </c>
      <c r="P73" s="30">
        <v>0</v>
      </c>
      <c r="Q73" s="30">
        <f t="shared" si="27"/>
        <v>0</v>
      </c>
      <c r="R73" s="30">
        <v>0</v>
      </c>
      <c r="S73" s="30">
        <f t="shared" si="28"/>
        <v>0</v>
      </c>
      <c r="T73" s="30">
        <v>0</v>
      </c>
      <c r="U73" s="30">
        <f t="shared" si="29"/>
        <v>0</v>
      </c>
      <c r="V73" s="30">
        <v>0</v>
      </c>
      <c r="W73" s="30">
        <f t="shared" si="30"/>
        <v>0</v>
      </c>
      <c r="X73" s="30">
        <v>0</v>
      </c>
      <c r="Y73" s="30">
        <f t="shared" si="31"/>
        <v>0</v>
      </c>
      <c r="Z73" s="30">
        <v>2370420.5</v>
      </c>
      <c r="AA73" s="30">
        <f t="shared" si="32"/>
        <v>4.0472556641746635E-2</v>
      </c>
      <c r="AB73" s="30">
        <v>0</v>
      </c>
      <c r="AC73" s="30">
        <f t="shared" si="33"/>
        <v>0</v>
      </c>
      <c r="AD73" s="30">
        <v>649600</v>
      </c>
      <c r="AE73" s="30">
        <f t="shared" si="34"/>
        <v>1.0076954777385575E-2</v>
      </c>
      <c r="AF73" s="30">
        <v>0</v>
      </c>
      <c r="AG73" s="30">
        <f t="shared" si="35"/>
        <v>0</v>
      </c>
      <c r="AH73" s="30">
        <v>0</v>
      </c>
      <c r="AI73" s="30">
        <f t="shared" si="36"/>
        <v>0</v>
      </c>
      <c r="AJ73" s="30">
        <v>0</v>
      </c>
      <c r="AK73" s="30">
        <f t="shared" si="37"/>
        <v>0</v>
      </c>
      <c r="AL73" s="30">
        <v>0</v>
      </c>
      <c r="AM73" s="30">
        <f t="shared" si="38"/>
        <v>0</v>
      </c>
      <c r="AN73" s="30">
        <v>0</v>
      </c>
      <c r="AO73" s="30">
        <f t="shared" si="39"/>
        <v>0</v>
      </c>
      <c r="AP73" s="30">
        <v>0</v>
      </c>
      <c r="AQ73" s="30">
        <f t="shared" si="40"/>
        <v>0</v>
      </c>
      <c r="AR73" s="30">
        <v>0</v>
      </c>
      <c r="AS73" s="30">
        <f t="shared" si="41"/>
        <v>0</v>
      </c>
      <c r="AT73" s="30">
        <v>0</v>
      </c>
      <c r="AU73" s="30">
        <f t="shared" si="42"/>
        <v>0</v>
      </c>
      <c r="AV73" s="30">
        <v>0</v>
      </c>
      <c r="AW73" s="30">
        <f t="shared" si="43"/>
        <v>0</v>
      </c>
    </row>
    <row r="74" spans="1:49">
      <c r="A74" s="2">
        <v>72</v>
      </c>
      <c r="B74" s="1" t="s">
        <v>24</v>
      </c>
      <c r="C74" s="1" t="s">
        <v>96</v>
      </c>
      <c r="D74" s="3">
        <v>251.52</v>
      </c>
      <c r="E74" s="3">
        <v>21.66</v>
      </c>
      <c r="F74" s="30">
        <v>0</v>
      </c>
      <c r="G74" s="30">
        <f t="shared" si="22"/>
        <v>0</v>
      </c>
      <c r="H74" s="30">
        <v>0</v>
      </c>
      <c r="I74" s="30">
        <f t="shared" si="23"/>
        <v>0</v>
      </c>
      <c r="J74" s="30">
        <v>0</v>
      </c>
      <c r="K74" s="30">
        <f t="shared" si="24"/>
        <v>0</v>
      </c>
      <c r="L74" s="30">
        <v>0</v>
      </c>
      <c r="M74" s="30">
        <f t="shared" si="25"/>
        <v>0</v>
      </c>
      <c r="N74" s="30">
        <v>0</v>
      </c>
      <c r="O74" s="30">
        <f t="shared" si="26"/>
        <v>0</v>
      </c>
      <c r="P74" s="30">
        <v>0</v>
      </c>
      <c r="Q74" s="30">
        <f t="shared" si="27"/>
        <v>0</v>
      </c>
      <c r="R74" s="30">
        <v>0</v>
      </c>
      <c r="S74" s="30">
        <f t="shared" si="28"/>
        <v>0</v>
      </c>
      <c r="T74" s="30">
        <v>114400</v>
      </c>
      <c r="U74" s="30">
        <f t="shared" si="29"/>
        <v>3.1845878177159254E-3</v>
      </c>
      <c r="V74" s="30">
        <v>2603250</v>
      </c>
      <c r="W74" s="30">
        <f t="shared" si="30"/>
        <v>4.8575178358065282E-2</v>
      </c>
      <c r="X74" s="30">
        <v>1839022.25</v>
      </c>
      <c r="Y74" s="30">
        <f t="shared" si="31"/>
        <v>3.6712884742345915E-2</v>
      </c>
      <c r="Z74" s="30">
        <v>0</v>
      </c>
      <c r="AA74" s="30">
        <f t="shared" si="32"/>
        <v>0</v>
      </c>
      <c r="AB74" s="30">
        <v>0</v>
      </c>
      <c r="AC74" s="30">
        <f t="shared" si="33"/>
        <v>0</v>
      </c>
      <c r="AD74" s="30">
        <v>0</v>
      </c>
      <c r="AE74" s="30">
        <f t="shared" si="34"/>
        <v>0</v>
      </c>
      <c r="AF74" s="30">
        <v>0</v>
      </c>
      <c r="AG74" s="30">
        <f t="shared" si="35"/>
        <v>0</v>
      </c>
      <c r="AH74" s="30">
        <v>0</v>
      </c>
      <c r="AI74" s="30">
        <f t="shared" si="36"/>
        <v>0</v>
      </c>
      <c r="AJ74" s="30">
        <v>0</v>
      </c>
      <c r="AK74" s="30">
        <f t="shared" si="37"/>
        <v>0</v>
      </c>
      <c r="AL74" s="30">
        <v>0</v>
      </c>
      <c r="AM74" s="30">
        <f t="shared" si="38"/>
        <v>0</v>
      </c>
      <c r="AN74" s="30">
        <v>0</v>
      </c>
      <c r="AO74" s="30">
        <f t="shared" si="39"/>
        <v>0</v>
      </c>
      <c r="AP74" s="30">
        <v>0</v>
      </c>
      <c r="AQ74" s="30">
        <f t="shared" si="40"/>
        <v>0</v>
      </c>
      <c r="AR74" s="30">
        <v>0</v>
      </c>
      <c r="AS74" s="30">
        <f t="shared" si="41"/>
        <v>0</v>
      </c>
      <c r="AT74" s="30">
        <v>0</v>
      </c>
      <c r="AU74" s="30">
        <f t="shared" si="42"/>
        <v>0</v>
      </c>
      <c r="AV74" s="30">
        <v>0</v>
      </c>
      <c r="AW74" s="30">
        <f t="shared" si="43"/>
        <v>0</v>
      </c>
    </row>
    <row r="75" spans="1:49">
      <c r="A75" s="2">
        <v>73</v>
      </c>
      <c r="B75" s="1" t="s">
        <v>24</v>
      </c>
      <c r="C75" s="1" t="s">
        <v>97</v>
      </c>
      <c r="D75" s="3">
        <v>251.52</v>
      </c>
      <c r="E75" s="3">
        <v>23.05</v>
      </c>
      <c r="F75" s="30">
        <v>0</v>
      </c>
      <c r="G75" s="30">
        <f t="shared" si="22"/>
        <v>0</v>
      </c>
      <c r="H75" s="30">
        <v>0</v>
      </c>
      <c r="I75" s="30">
        <f t="shared" si="23"/>
        <v>0</v>
      </c>
      <c r="J75" s="30">
        <v>0</v>
      </c>
      <c r="K75" s="30">
        <f t="shared" si="24"/>
        <v>0</v>
      </c>
      <c r="L75" s="30">
        <v>0</v>
      </c>
      <c r="M75" s="30">
        <f t="shared" si="25"/>
        <v>0</v>
      </c>
      <c r="N75" s="30">
        <v>0</v>
      </c>
      <c r="O75" s="30">
        <f t="shared" si="26"/>
        <v>0</v>
      </c>
      <c r="P75" s="30">
        <v>0</v>
      </c>
      <c r="Q75" s="30">
        <f t="shared" si="27"/>
        <v>0</v>
      </c>
      <c r="R75" s="30">
        <v>0</v>
      </c>
      <c r="S75" s="30">
        <f t="shared" si="28"/>
        <v>0</v>
      </c>
      <c r="T75" s="30">
        <v>0</v>
      </c>
      <c r="U75" s="30">
        <f t="shared" si="29"/>
        <v>0</v>
      </c>
      <c r="V75" s="30">
        <v>407250</v>
      </c>
      <c r="W75" s="30">
        <f t="shared" si="30"/>
        <v>7.599055559904767E-3</v>
      </c>
      <c r="X75" s="30">
        <v>674986.6875</v>
      </c>
      <c r="Y75" s="30">
        <f t="shared" si="31"/>
        <v>1.3474936728364955E-2</v>
      </c>
      <c r="Z75" s="30">
        <v>401600</v>
      </c>
      <c r="AA75" s="30">
        <f t="shared" si="32"/>
        <v>6.856917895928359E-3</v>
      </c>
      <c r="AB75" s="30">
        <v>0</v>
      </c>
      <c r="AC75" s="30">
        <f t="shared" si="33"/>
        <v>0</v>
      </c>
      <c r="AD75" s="30">
        <v>0</v>
      </c>
      <c r="AE75" s="30">
        <f t="shared" si="34"/>
        <v>0</v>
      </c>
      <c r="AF75" s="30">
        <v>0</v>
      </c>
      <c r="AG75" s="30">
        <f t="shared" si="35"/>
        <v>0</v>
      </c>
      <c r="AH75" s="30">
        <v>0</v>
      </c>
      <c r="AI75" s="30">
        <f t="shared" si="36"/>
        <v>0</v>
      </c>
      <c r="AJ75" s="30">
        <v>0</v>
      </c>
      <c r="AK75" s="30">
        <f t="shared" si="37"/>
        <v>0</v>
      </c>
      <c r="AL75" s="30">
        <v>0</v>
      </c>
      <c r="AM75" s="30">
        <f t="shared" si="38"/>
        <v>0</v>
      </c>
      <c r="AN75" s="30">
        <v>0</v>
      </c>
      <c r="AO75" s="30">
        <f t="shared" si="39"/>
        <v>0</v>
      </c>
      <c r="AP75" s="30">
        <v>0</v>
      </c>
      <c r="AQ75" s="30">
        <f t="shared" si="40"/>
        <v>0</v>
      </c>
      <c r="AR75" s="30">
        <v>0</v>
      </c>
      <c r="AS75" s="30">
        <f t="shared" si="41"/>
        <v>0</v>
      </c>
      <c r="AT75" s="30">
        <v>0</v>
      </c>
      <c r="AU75" s="30">
        <f t="shared" si="42"/>
        <v>0</v>
      </c>
      <c r="AV75" s="30">
        <v>0</v>
      </c>
      <c r="AW75" s="30">
        <f t="shared" si="43"/>
        <v>0</v>
      </c>
    </row>
    <row r="76" spans="1:49">
      <c r="A76" s="2">
        <v>74</v>
      </c>
      <c r="B76" s="1" t="s">
        <v>24</v>
      </c>
      <c r="C76" s="1" t="s">
        <v>98</v>
      </c>
      <c r="D76" s="3">
        <v>251.5504</v>
      </c>
      <c r="E76" s="3">
        <v>20.95</v>
      </c>
      <c r="F76" s="30">
        <v>0</v>
      </c>
      <c r="G76" s="30">
        <f t="shared" si="22"/>
        <v>0</v>
      </c>
      <c r="H76" s="30">
        <v>0</v>
      </c>
      <c r="I76" s="30">
        <f t="shared" si="23"/>
        <v>0</v>
      </c>
      <c r="J76" s="30">
        <v>0</v>
      </c>
      <c r="K76" s="30">
        <f t="shared" si="24"/>
        <v>0</v>
      </c>
      <c r="L76" s="30">
        <v>0</v>
      </c>
      <c r="M76" s="30">
        <f t="shared" si="25"/>
        <v>0</v>
      </c>
      <c r="N76" s="30">
        <v>0</v>
      </c>
      <c r="O76" s="30">
        <f t="shared" si="26"/>
        <v>0</v>
      </c>
      <c r="P76" s="30">
        <v>0</v>
      </c>
      <c r="Q76" s="30">
        <f t="shared" si="27"/>
        <v>0</v>
      </c>
      <c r="R76" s="30">
        <v>28800</v>
      </c>
      <c r="S76" s="30">
        <f t="shared" si="28"/>
        <v>5.8343818036907876E-4</v>
      </c>
      <c r="T76" s="30">
        <v>0</v>
      </c>
      <c r="U76" s="30">
        <f t="shared" si="29"/>
        <v>0</v>
      </c>
      <c r="V76" s="30">
        <v>1680400</v>
      </c>
      <c r="W76" s="30">
        <f t="shared" si="30"/>
        <v>3.1355317281433939E-2</v>
      </c>
      <c r="X76" s="30">
        <v>2689600</v>
      </c>
      <c r="Y76" s="30">
        <f t="shared" si="31"/>
        <v>5.3693192022561752E-2</v>
      </c>
      <c r="Z76" s="30">
        <v>0</v>
      </c>
      <c r="AA76" s="30">
        <f t="shared" si="32"/>
        <v>0</v>
      </c>
      <c r="AB76" s="30">
        <v>1010400</v>
      </c>
      <c r="AC76" s="30">
        <f t="shared" si="33"/>
        <v>1.8351523844820552E-2</v>
      </c>
      <c r="AD76" s="30">
        <v>56800</v>
      </c>
      <c r="AE76" s="30">
        <f t="shared" si="34"/>
        <v>8.811130408797733E-4</v>
      </c>
      <c r="AF76" s="30">
        <v>85599.9921875</v>
      </c>
      <c r="AG76" s="30">
        <f t="shared" si="35"/>
        <v>1.2104956709462435E-3</v>
      </c>
      <c r="AH76" s="30">
        <v>0</v>
      </c>
      <c r="AI76" s="30">
        <f t="shared" si="36"/>
        <v>0</v>
      </c>
      <c r="AJ76" s="30">
        <v>0</v>
      </c>
      <c r="AK76" s="30">
        <f t="shared" si="37"/>
        <v>0</v>
      </c>
      <c r="AL76" s="30">
        <v>0</v>
      </c>
      <c r="AM76" s="30">
        <f t="shared" si="38"/>
        <v>0</v>
      </c>
      <c r="AN76" s="30">
        <v>0</v>
      </c>
      <c r="AO76" s="30">
        <f t="shared" si="39"/>
        <v>0</v>
      </c>
      <c r="AP76" s="30">
        <v>0</v>
      </c>
      <c r="AQ76" s="30">
        <f t="shared" si="40"/>
        <v>0</v>
      </c>
      <c r="AR76" s="30">
        <v>0</v>
      </c>
      <c r="AS76" s="30">
        <f t="shared" si="41"/>
        <v>0</v>
      </c>
      <c r="AT76" s="30">
        <v>0</v>
      </c>
      <c r="AU76" s="30">
        <f t="shared" si="42"/>
        <v>0</v>
      </c>
      <c r="AV76" s="30">
        <v>0</v>
      </c>
      <c r="AW76" s="30">
        <f t="shared" si="43"/>
        <v>0</v>
      </c>
    </row>
    <row r="77" spans="1:49">
      <c r="A77" s="2">
        <v>75</v>
      </c>
      <c r="B77" s="1" t="s">
        <v>24</v>
      </c>
      <c r="C77" s="1" t="s">
        <v>99</v>
      </c>
      <c r="D77" s="3">
        <v>252.12</v>
      </c>
      <c r="E77" s="3">
        <v>21.66</v>
      </c>
      <c r="F77" s="30">
        <v>0</v>
      </c>
      <c r="G77" s="30">
        <f t="shared" si="22"/>
        <v>0</v>
      </c>
      <c r="H77" s="30">
        <v>0</v>
      </c>
      <c r="I77" s="30">
        <f t="shared" si="23"/>
        <v>0</v>
      </c>
      <c r="J77" s="30">
        <v>0</v>
      </c>
      <c r="K77" s="30">
        <f t="shared" si="24"/>
        <v>0</v>
      </c>
      <c r="L77" s="30">
        <v>0</v>
      </c>
      <c r="M77" s="30">
        <f t="shared" si="25"/>
        <v>0</v>
      </c>
      <c r="N77" s="30">
        <v>0</v>
      </c>
      <c r="O77" s="30">
        <f t="shared" si="26"/>
        <v>0</v>
      </c>
      <c r="P77" s="30">
        <v>0</v>
      </c>
      <c r="Q77" s="30">
        <f t="shared" si="27"/>
        <v>0</v>
      </c>
      <c r="R77" s="30">
        <v>0</v>
      </c>
      <c r="S77" s="30">
        <f t="shared" si="28"/>
        <v>0</v>
      </c>
      <c r="T77" s="30">
        <v>0</v>
      </c>
      <c r="U77" s="30">
        <f t="shared" si="29"/>
        <v>0</v>
      </c>
      <c r="V77" s="30">
        <v>96750</v>
      </c>
      <c r="W77" s="30">
        <f t="shared" si="30"/>
        <v>1.8053004921320718E-3</v>
      </c>
      <c r="X77" s="30">
        <v>88400</v>
      </c>
      <c r="Y77" s="30">
        <f t="shared" si="31"/>
        <v>1.7647524445250072E-3</v>
      </c>
      <c r="Z77" s="30">
        <v>0</v>
      </c>
      <c r="AA77" s="30">
        <f t="shared" si="32"/>
        <v>0</v>
      </c>
      <c r="AB77" s="30">
        <v>0</v>
      </c>
      <c r="AC77" s="30">
        <f t="shared" si="33"/>
        <v>0</v>
      </c>
      <c r="AD77" s="30">
        <v>0</v>
      </c>
      <c r="AE77" s="30">
        <f t="shared" si="34"/>
        <v>0</v>
      </c>
      <c r="AF77" s="30">
        <v>0</v>
      </c>
      <c r="AG77" s="30">
        <f t="shared" si="35"/>
        <v>0</v>
      </c>
      <c r="AH77" s="30">
        <v>0</v>
      </c>
      <c r="AI77" s="30">
        <f t="shared" si="36"/>
        <v>0</v>
      </c>
      <c r="AJ77" s="30">
        <v>0</v>
      </c>
      <c r="AK77" s="30">
        <f t="shared" si="37"/>
        <v>0</v>
      </c>
      <c r="AL77" s="30">
        <v>0</v>
      </c>
      <c r="AM77" s="30">
        <f t="shared" si="38"/>
        <v>0</v>
      </c>
      <c r="AN77" s="30">
        <v>0</v>
      </c>
      <c r="AO77" s="30">
        <f t="shared" si="39"/>
        <v>0</v>
      </c>
      <c r="AP77" s="30">
        <v>0</v>
      </c>
      <c r="AQ77" s="30">
        <f t="shared" si="40"/>
        <v>0</v>
      </c>
      <c r="AR77" s="30">
        <v>0</v>
      </c>
      <c r="AS77" s="30">
        <f t="shared" si="41"/>
        <v>0</v>
      </c>
      <c r="AT77" s="30">
        <v>0</v>
      </c>
      <c r="AU77" s="30">
        <f t="shared" si="42"/>
        <v>0</v>
      </c>
      <c r="AV77" s="30">
        <v>0</v>
      </c>
      <c r="AW77" s="30">
        <f t="shared" si="43"/>
        <v>0</v>
      </c>
    </row>
    <row r="78" spans="1:49">
      <c r="A78" s="2">
        <v>76</v>
      </c>
      <c r="B78" s="1" t="s">
        <v>24</v>
      </c>
      <c r="C78" s="1" t="s">
        <v>100</v>
      </c>
      <c r="D78" s="3">
        <v>252.96</v>
      </c>
      <c r="E78" s="3">
        <v>21.11</v>
      </c>
      <c r="F78" s="30">
        <v>0</v>
      </c>
      <c r="G78" s="30">
        <f t="shared" si="22"/>
        <v>0</v>
      </c>
      <c r="H78" s="30">
        <v>0</v>
      </c>
      <c r="I78" s="30">
        <f t="shared" si="23"/>
        <v>0</v>
      </c>
      <c r="J78" s="30">
        <v>0</v>
      </c>
      <c r="K78" s="30">
        <f t="shared" si="24"/>
        <v>0</v>
      </c>
      <c r="L78" s="30">
        <v>0</v>
      </c>
      <c r="M78" s="30">
        <f t="shared" si="25"/>
        <v>0</v>
      </c>
      <c r="N78" s="30">
        <v>0</v>
      </c>
      <c r="O78" s="30">
        <f t="shared" si="26"/>
        <v>0</v>
      </c>
      <c r="P78" s="30">
        <v>0</v>
      </c>
      <c r="Q78" s="30">
        <f t="shared" si="27"/>
        <v>0</v>
      </c>
      <c r="R78" s="30">
        <v>0</v>
      </c>
      <c r="S78" s="30">
        <f t="shared" si="28"/>
        <v>0</v>
      </c>
      <c r="T78" s="30">
        <v>0</v>
      </c>
      <c r="U78" s="30">
        <f t="shared" si="29"/>
        <v>0</v>
      </c>
      <c r="V78" s="30">
        <v>0</v>
      </c>
      <c r="W78" s="30">
        <f t="shared" si="30"/>
        <v>0</v>
      </c>
      <c r="X78" s="30">
        <v>0</v>
      </c>
      <c r="Y78" s="30">
        <f t="shared" si="31"/>
        <v>0</v>
      </c>
      <c r="Z78" s="30">
        <v>0</v>
      </c>
      <c r="AA78" s="30">
        <f t="shared" si="32"/>
        <v>0</v>
      </c>
      <c r="AB78" s="30">
        <v>7733.3330078125</v>
      </c>
      <c r="AC78" s="30">
        <f t="shared" si="33"/>
        <v>1.4045768516707138E-4</v>
      </c>
      <c r="AD78" s="30">
        <v>0</v>
      </c>
      <c r="AE78" s="30">
        <f t="shared" si="34"/>
        <v>0</v>
      </c>
      <c r="AF78" s="30">
        <v>0</v>
      </c>
      <c r="AG78" s="30">
        <f t="shared" si="35"/>
        <v>0</v>
      </c>
      <c r="AH78" s="30">
        <v>0</v>
      </c>
      <c r="AI78" s="30">
        <f t="shared" si="36"/>
        <v>0</v>
      </c>
      <c r="AJ78" s="30">
        <v>0</v>
      </c>
      <c r="AK78" s="30">
        <f t="shared" si="37"/>
        <v>0</v>
      </c>
      <c r="AL78" s="30">
        <v>0</v>
      </c>
      <c r="AM78" s="30">
        <f t="shared" si="38"/>
        <v>0</v>
      </c>
      <c r="AN78" s="30">
        <v>0</v>
      </c>
      <c r="AO78" s="30">
        <f t="shared" si="39"/>
        <v>0</v>
      </c>
      <c r="AP78" s="30">
        <v>0</v>
      </c>
      <c r="AQ78" s="30">
        <f t="shared" si="40"/>
        <v>0</v>
      </c>
      <c r="AR78" s="30">
        <v>0</v>
      </c>
      <c r="AS78" s="30">
        <f t="shared" si="41"/>
        <v>0</v>
      </c>
      <c r="AT78" s="30">
        <v>0</v>
      </c>
      <c r="AU78" s="30">
        <f t="shared" si="42"/>
        <v>0</v>
      </c>
      <c r="AV78" s="30">
        <v>0</v>
      </c>
      <c r="AW78" s="30">
        <f t="shared" si="43"/>
        <v>0</v>
      </c>
    </row>
    <row r="79" spans="1:49">
      <c r="A79" s="2">
        <v>77</v>
      </c>
      <c r="B79" s="1" t="s">
        <v>24</v>
      </c>
      <c r="C79" s="1" t="s">
        <v>101</v>
      </c>
      <c r="D79" s="3">
        <v>253.44</v>
      </c>
      <c r="E79" s="3">
        <v>21.17</v>
      </c>
      <c r="F79" s="30">
        <v>0</v>
      </c>
      <c r="G79" s="30">
        <f t="shared" si="22"/>
        <v>0</v>
      </c>
      <c r="H79" s="30">
        <v>0</v>
      </c>
      <c r="I79" s="30">
        <f t="shared" si="23"/>
        <v>0</v>
      </c>
      <c r="J79" s="30">
        <v>0</v>
      </c>
      <c r="K79" s="30">
        <f t="shared" si="24"/>
        <v>0</v>
      </c>
      <c r="L79" s="30">
        <v>0</v>
      </c>
      <c r="M79" s="30">
        <f t="shared" si="25"/>
        <v>0</v>
      </c>
      <c r="N79" s="30">
        <v>0</v>
      </c>
      <c r="O79" s="30">
        <f t="shared" si="26"/>
        <v>0</v>
      </c>
      <c r="P79" s="30">
        <v>0</v>
      </c>
      <c r="Q79" s="30">
        <f t="shared" si="27"/>
        <v>0</v>
      </c>
      <c r="R79" s="30">
        <v>0</v>
      </c>
      <c r="S79" s="30">
        <f t="shared" si="28"/>
        <v>0</v>
      </c>
      <c r="T79" s="30">
        <v>0</v>
      </c>
      <c r="U79" s="30">
        <f t="shared" si="29"/>
        <v>0</v>
      </c>
      <c r="V79" s="30">
        <v>4669200</v>
      </c>
      <c r="W79" s="30">
        <f t="shared" si="30"/>
        <v>8.7124641424941293E-2</v>
      </c>
      <c r="X79" s="30">
        <v>4576154</v>
      </c>
      <c r="Y79" s="30">
        <f t="shared" si="31"/>
        <v>9.1354965588494222E-2</v>
      </c>
      <c r="Z79" s="30">
        <v>7291323</v>
      </c>
      <c r="AA79" s="30">
        <f t="shared" si="32"/>
        <v>0.12449203975023419</v>
      </c>
      <c r="AB79" s="30">
        <v>4865813.5</v>
      </c>
      <c r="AC79" s="30">
        <f t="shared" si="33"/>
        <v>8.8375982254255483E-2</v>
      </c>
      <c r="AD79" s="30">
        <v>441200</v>
      </c>
      <c r="AE79" s="30">
        <f t="shared" si="34"/>
        <v>6.8441386203548582E-3</v>
      </c>
      <c r="AF79" s="30">
        <v>569200</v>
      </c>
      <c r="AG79" s="30">
        <f t="shared" si="35"/>
        <v>8.0492312942432396E-3</v>
      </c>
      <c r="AH79" s="30">
        <v>0</v>
      </c>
      <c r="AI79" s="30">
        <f t="shared" si="36"/>
        <v>0</v>
      </c>
      <c r="AJ79" s="30">
        <v>0</v>
      </c>
      <c r="AK79" s="30">
        <f t="shared" si="37"/>
        <v>0</v>
      </c>
      <c r="AL79" s="30">
        <v>0</v>
      </c>
      <c r="AM79" s="30">
        <f t="shared" si="38"/>
        <v>0</v>
      </c>
      <c r="AN79" s="30">
        <v>0</v>
      </c>
      <c r="AO79" s="30">
        <f t="shared" si="39"/>
        <v>0</v>
      </c>
      <c r="AP79" s="30">
        <v>0</v>
      </c>
      <c r="AQ79" s="30">
        <f t="shared" si="40"/>
        <v>0</v>
      </c>
      <c r="AR79" s="30">
        <v>0</v>
      </c>
      <c r="AS79" s="30">
        <f t="shared" si="41"/>
        <v>0</v>
      </c>
      <c r="AT79" s="30">
        <v>0</v>
      </c>
      <c r="AU79" s="30">
        <f t="shared" si="42"/>
        <v>0</v>
      </c>
      <c r="AV79" s="30">
        <v>0</v>
      </c>
      <c r="AW79" s="30">
        <f t="shared" si="43"/>
        <v>0</v>
      </c>
    </row>
    <row r="80" spans="1:49">
      <c r="A80" s="2">
        <v>78</v>
      </c>
      <c r="B80" s="1" t="s">
        <v>24</v>
      </c>
      <c r="C80" s="1" t="s">
        <v>102</v>
      </c>
      <c r="D80" s="3">
        <v>253.56</v>
      </c>
      <c r="E80" s="3">
        <v>15.39</v>
      </c>
      <c r="F80" s="30">
        <v>0</v>
      </c>
      <c r="G80" s="30">
        <f t="shared" si="22"/>
        <v>0</v>
      </c>
      <c r="H80" s="30">
        <v>0</v>
      </c>
      <c r="I80" s="30">
        <f t="shared" si="23"/>
        <v>0</v>
      </c>
      <c r="J80" s="30">
        <v>0</v>
      </c>
      <c r="K80" s="30">
        <f t="shared" si="24"/>
        <v>0</v>
      </c>
      <c r="L80" s="30">
        <v>0</v>
      </c>
      <c r="M80" s="30">
        <f t="shared" si="25"/>
        <v>0</v>
      </c>
      <c r="N80" s="30">
        <v>0</v>
      </c>
      <c r="O80" s="30">
        <f t="shared" si="26"/>
        <v>0</v>
      </c>
      <c r="P80" s="30">
        <v>0</v>
      </c>
      <c r="Q80" s="30">
        <f t="shared" si="27"/>
        <v>0</v>
      </c>
      <c r="R80" s="30">
        <v>0</v>
      </c>
      <c r="S80" s="30">
        <f t="shared" si="28"/>
        <v>0</v>
      </c>
      <c r="T80" s="30">
        <v>0</v>
      </c>
      <c r="U80" s="30">
        <f t="shared" si="29"/>
        <v>0</v>
      </c>
      <c r="V80" s="30">
        <v>0</v>
      </c>
      <c r="W80" s="30">
        <f t="shared" si="30"/>
        <v>0</v>
      </c>
      <c r="X80" s="30">
        <v>0</v>
      </c>
      <c r="Y80" s="30">
        <f t="shared" si="31"/>
        <v>0</v>
      </c>
      <c r="Z80" s="30">
        <v>1865600</v>
      </c>
      <c r="AA80" s="30">
        <f t="shared" si="32"/>
        <v>3.1853252058376358E-2</v>
      </c>
      <c r="AB80" s="30">
        <v>2026000</v>
      </c>
      <c r="AC80" s="30">
        <f t="shared" si="33"/>
        <v>3.6797493378470346E-2</v>
      </c>
      <c r="AD80" s="30">
        <v>8440320</v>
      </c>
      <c r="AE80" s="30">
        <f t="shared" si="34"/>
        <v>0.13093091586616845</v>
      </c>
      <c r="AF80" s="30">
        <v>8577655</v>
      </c>
      <c r="AG80" s="30">
        <f t="shared" si="35"/>
        <v>0.1212992428974385</v>
      </c>
      <c r="AH80" s="30">
        <v>1808250</v>
      </c>
      <c r="AI80" s="30">
        <f t="shared" si="36"/>
        <v>1.8951304175627452E-2</v>
      </c>
      <c r="AJ80" s="30">
        <v>1486800</v>
      </c>
      <c r="AK80" s="30">
        <f t="shared" si="37"/>
        <v>1.5062495551199871E-2</v>
      </c>
      <c r="AL80" s="30">
        <v>0</v>
      </c>
      <c r="AM80" s="30">
        <f t="shared" si="38"/>
        <v>0</v>
      </c>
      <c r="AN80" s="30">
        <v>0</v>
      </c>
      <c r="AO80" s="30">
        <f t="shared" si="39"/>
        <v>0</v>
      </c>
      <c r="AP80" s="30">
        <v>0</v>
      </c>
      <c r="AQ80" s="30">
        <f t="shared" si="40"/>
        <v>0</v>
      </c>
      <c r="AR80" s="30">
        <v>0</v>
      </c>
      <c r="AS80" s="30">
        <f t="shared" si="41"/>
        <v>0</v>
      </c>
      <c r="AT80" s="30">
        <v>0</v>
      </c>
      <c r="AU80" s="30">
        <f t="shared" si="42"/>
        <v>0</v>
      </c>
      <c r="AV80" s="30">
        <v>0</v>
      </c>
      <c r="AW80" s="30">
        <f t="shared" si="43"/>
        <v>0</v>
      </c>
    </row>
    <row r="81" spans="1:49">
      <c r="A81" s="2">
        <v>79</v>
      </c>
      <c r="B81" s="1" t="s">
        <v>24</v>
      </c>
      <c r="C81" s="1" t="s">
        <v>103</v>
      </c>
      <c r="D81" s="3">
        <v>253.92</v>
      </c>
      <c r="E81" s="3">
        <v>21.09</v>
      </c>
      <c r="F81" s="30">
        <v>0</v>
      </c>
      <c r="G81" s="30">
        <f t="shared" si="22"/>
        <v>0</v>
      </c>
      <c r="H81" s="30">
        <v>0</v>
      </c>
      <c r="I81" s="30">
        <f t="shared" si="23"/>
        <v>0</v>
      </c>
      <c r="J81" s="30">
        <v>0</v>
      </c>
      <c r="K81" s="30">
        <f t="shared" si="24"/>
        <v>0</v>
      </c>
      <c r="L81" s="30">
        <v>0</v>
      </c>
      <c r="M81" s="30">
        <f t="shared" si="25"/>
        <v>0</v>
      </c>
      <c r="N81" s="30">
        <v>0</v>
      </c>
      <c r="O81" s="30">
        <f t="shared" si="26"/>
        <v>0</v>
      </c>
      <c r="P81" s="30">
        <v>0</v>
      </c>
      <c r="Q81" s="30">
        <f t="shared" si="27"/>
        <v>0</v>
      </c>
      <c r="R81" s="30">
        <v>0</v>
      </c>
      <c r="S81" s="30">
        <f t="shared" si="28"/>
        <v>0</v>
      </c>
      <c r="T81" s="30">
        <v>0</v>
      </c>
      <c r="U81" s="30">
        <f t="shared" si="29"/>
        <v>0</v>
      </c>
      <c r="V81" s="30">
        <v>0</v>
      </c>
      <c r="W81" s="30">
        <f t="shared" si="30"/>
        <v>0</v>
      </c>
      <c r="X81" s="30">
        <v>256923.078125</v>
      </c>
      <c r="Y81" s="30">
        <f t="shared" si="31"/>
        <v>5.1290229657916641E-3</v>
      </c>
      <c r="Z81" s="30">
        <v>0</v>
      </c>
      <c r="AA81" s="30">
        <f t="shared" si="32"/>
        <v>0</v>
      </c>
      <c r="AB81" s="30">
        <v>230453.328125</v>
      </c>
      <c r="AC81" s="30">
        <f t="shared" si="33"/>
        <v>4.1856390995686776E-3</v>
      </c>
      <c r="AD81" s="30">
        <v>0</v>
      </c>
      <c r="AE81" s="30">
        <f t="shared" si="34"/>
        <v>0</v>
      </c>
      <c r="AF81" s="30">
        <v>0</v>
      </c>
      <c r="AG81" s="30">
        <f t="shared" si="35"/>
        <v>0</v>
      </c>
      <c r="AH81" s="30">
        <v>0</v>
      </c>
      <c r="AI81" s="30">
        <f t="shared" si="36"/>
        <v>0</v>
      </c>
      <c r="AJ81" s="30">
        <v>0</v>
      </c>
      <c r="AK81" s="30">
        <f t="shared" si="37"/>
        <v>0</v>
      </c>
      <c r="AL81" s="30">
        <v>0</v>
      </c>
      <c r="AM81" s="30">
        <f t="shared" si="38"/>
        <v>0</v>
      </c>
      <c r="AN81" s="30">
        <v>0</v>
      </c>
      <c r="AO81" s="30">
        <f t="shared" si="39"/>
        <v>0</v>
      </c>
      <c r="AP81" s="30">
        <v>0</v>
      </c>
      <c r="AQ81" s="30">
        <f t="shared" si="40"/>
        <v>0</v>
      </c>
      <c r="AR81" s="30">
        <v>0</v>
      </c>
      <c r="AS81" s="30">
        <f t="shared" si="41"/>
        <v>0</v>
      </c>
      <c r="AT81" s="30">
        <v>0</v>
      </c>
      <c r="AU81" s="30">
        <f t="shared" si="42"/>
        <v>0</v>
      </c>
      <c r="AV81" s="30">
        <v>0</v>
      </c>
      <c r="AW81" s="30">
        <f t="shared" si="43"/>
        <v>0</v>
      </c>
    </row>
    <row r="82" spans="1:49">
      <c r="A82" s="2">
        <v>80</v>
      </c>
      <c r="B82" s="1" t="s">
        <v>24</v>
      </c>
      <c r="C82" s="1" t="s">
        <v>104</v>
      </c>
      <c r="D82" s="3">
        <v>263.51639999999998</v>
      </c>
      <c r="E82" s="3">
        <v>15.71</v>
      </c>
      <c r="F82" s="30">
        <v>0</v>
      </c>
      <c r="G82" s="30">
        <f t="shared" si="22"/>
        <v>0</v>
      </c>
      <c r="H82" s="30">
        <v>0</v>
      </c>
      <c r="I82" s="30">
        <f t="shared" si="23"/>
        <v>0</v>
      </c>
      <c r="J82" s="30">
        <v>0</v>
      </c>
      <c r="K82" s="30">
        <f t="shared" si="24"/>
        <v>0</v>
      </c>
      <c r="L82" s="30">
        <v>0</v>
      </c>
      <c r="M82" s="30">
        <f t="shared" si="25"/>
        <v>0</v>
      </c>
      <c r="N82" s="30">
        <v>0</v>
      </c>
      <c r="O82" s="30">
        <f t="shared" si="26"/>
        <v>0</v>
      </c>
      <c r="P82" s="30">
        <v>0</v>
      </c>
      <c r="Q82" s="30">
        <f t="shared" si="27"/>
        <v>0</v>
      </c>
      <c r="R82" s="30">
        <v>0</v>
      </c>
      <c r="S82" s="30">
        <f t="shared" si="28"/>
        <v>0</v>
      </c>
      <c r="T82" s="30">
        <v>0</v>
      </c>
      <c r="U82" s="30">
        <f t="shared" si="29"/>
        <v>0</v>
      </c>
      <c r="V82" s="30">
        <v>0</v>
      </c>
      <c r="W82" s="30">
        <f t="shared" si="30"/>
        <v>0</v>
      </c>
      <c r="X82" s="30">
        <v>0</v>
      </c>
      <c r="Y82" s="30">
        <f t="shared" si="31"/>
        <v>0</v>
      </c>
      <c r="Z82" s="30">
        <v>0</v>
      </c>
      <c r="AA82" s="30">
        <f t="shared" si="32"/>
        <v>0</v>
      </c>
      <c r="AB82" s="30">
        <v>0</v>
      </c>
      <c r="AC82" s="30">
        <f t="shared" si="33"/>
        <v>0</v>
      </c>
      <c r="AD82" s="30">
        <v>0</v>
      </c>
      <c r="AE82" s="30">
        <f t="shared" si="34"/>
        <v>0</v>
      </c>
      <c r="AF82" s="30">
        <v>0</v>
      </c>
      <c r="AG82" s="30">
        <f t="shared" si="35"/>
        <v>0</v>
      </c>
      <c r="AH82" s="30">
        <v>1162000</v>
      </c>
      <c r="AI82" s="30">
        <f t="shared" si="36"/>
        <v>1.2178302475918208E-2</v>
      </c>
      <c r="AJ82" s="30">
        <v>906800</v>
      </c>
      <c r="AK82" s="30">
        <f t="shared" si="37"/>
        <v>9.1866229256309141E-3</v>
      </c>
      <c r="AL82" s="30">
        <v>0</v>
      </c>
      <c r="AM82" s="30">
        <f t="shared" si="38"/>
        <v>0</v>
      </c>
      <c r="AN82" s="30">
        <v>0</v>
      </c>
      <c r="AO82" s="30">
        <f t="shared" si="39"/>
        <v>0</v>
      </c>
      <c r="AP82" s="30">
        <v>0</v>
      </c>
      <c r="AQ82" s="30">
        <f t="shared" si="40"/>
        <v>0</v>
      </c>
      <c r="AR82" s="30">
        <v>0</v>
      </c>
      <c r="AS82" s="30">
        <f t="shared" si="41"/>
        <v>0</v>
      </c>
      <c r="AT82" s="30">
        <v>0</v>
      </c>
      <c r="AU82" s="30">
        <f t="shared" si="42"/>
        <v>0</v>
      </c>
      <c r="AV82" s="30">
        <v>0</v>
      </c>
      <c r="AW82" s="30">
        <f t="shared" si="43"/>
        <v>0</v>
      </c>
    </row>
    <row r="83" spans="1:49">
      <c r="A83" s="2">
        <v>81</v>
      </c>
      <c r="B83" s="1" t="s">
        <v>24</v>
      </c>
      <c r="C83" s="1" t="s">
        <v>105</v>
      </c>
      <c r="D83" s="3">
        <v>265.56</v>
      </c>
      <c r="E83" s="3">
        <v>20.29</v>
      </c>
      <c r="F83" s="30">
        <v>0</v>
      </c>
      <c r="G83" s="30">
        <f t="shared" si="22"/>
        <v>0</v>
      </c>
      <c r="H83" s="30">
        <v>0</v>
      </c>
      <c r="I83" s="30">
        <f t="shared" si="23"/>
        <v>0</v>
      </c>
      <c r="J83" s="30">
        <v>0</v>
      </c>
      <c r="K83" s="30">
        <f t="shared" si="24"/>
        <v>0</v>
      </c>
      <c r="L83" s="30">
        <v>0</v>
      </c>
      <c r="M83" s="30">
        <f t="shared" si="25"/>
        <v>0</v>
      </c>
      <c r="N83" s="30">
        <v>0</v>
      </c>
      <c r="O83" s="30">
        <f t="shared" si="26"/>
        <v>0</v>
      </c>
      <c r="P83" s="30">
        <v>0</v>
      </c>
      <c r="Q83" s="30">
        <f t="shared" si="27"/>
        <v>0</v>
      </c>
      <c r="R83" s="30">
        <v>0</v>
      </c>
      <c r="S83" s="30">
        <f t="shared" si="28"/>
        <v>0</v>
      </c>
      <c r="T83" s="30">
        <v>0</v>
      </c>
      <c r="U83" s="30">
        <f t="shared" si="29"/>
        <v>0</v>
      </c>
      <c r="V83" s="30">
        <v>0</v>
      </c>
      <c r="W83" s="30">
        <f t="shared" si="30"/>
        <v>0</v>
      </c>
      <c r="X83" s="30">
        <v>0</v>
      </c>
      <c r="Y83" s="30">
        <f t="shared" si="31"/>
        <v>0</v>
      </c>
      <c r="Z83" s="30">
        <v>40400</v>
      </c>
      <c r="AA83" s="30">
        <f t="shared" si="32"/>
        <v>6.8978954929159789E-4</v>
      </c>
      <c r="AB83" s="30">
        <v>0</v>
      </c>
      <c r="AC83" s="30">
        <f t="shared" si="33"/>
        <v>0</v>
      </c>
      <c r="AD83" s="30">
        <v>1467946.625</v>
      </c>
      <c r="AE83" s="30">
        <f t="shared" si="34"/>
        <v>2.2771600609206868E-2</v>
      </c>
      <c r="AF83" s="30">
        <v>1272320</v>
      </c>
      <c r="AG83" s="30">
        <f t="shared" si="35"/>
        <v>1.7992266268959167E-2</v>
      </c>
      <c r="AH83" s="30">
        <v>644000</v>
      </c>
      <c r="AI83" s="30">
        <f t="shared" si="36"/>
        <v>6.749420649304067E-3</v>
      </c>
      <c r="AJ83" s="30">
        <v>752514.25</v>
      </c>
      <c r="AK83" s="30">
        <f t="shared" si="37"/>
        <v>7.6235825550440587E-3</v>
      </c>
      <c r="AL83" s="30">
        <v>0</v>
      </c>
      <c r="AM83" s="30">
        <f t="shared" si="38"/>
        <v>0</v>
      </c>
      <c r="AN83" s="30">
        <v>0</v>
      </c>
      <c r="AO83" s="30">
        <f t="shared" si="39"/>
        <v>0</v>
      </c>
      <c r="AP83" s="30">
        <v>0</v>
      </c>
      <c r="AQ83" s="30">
        <f t="shared" si="40"/>
        <v>0</v>
      </c>
      <c r="AR83" s="30">
        <v>0</v>
      </c>
      <c r="AS83" s="30">
        <f t="shared" si="41"/>
        <v>0</v>
      </c>
      <c r="AT83" s="30">
        <v>0</v>
      </c>
      <c r="AU83" s="30">
        <f t="shared" si="42"/>
        <v>0</v>
      </c>
      <c r="AV83" s="30">
        <v>0</v>
      </c>
      <c r="AW83" s="30">
        <f t="shared" si="43"/>
        <v>0</v>
      </c>
    </row>
    <row r="84" spans="1:49">
      <c r="A84" s="2">
        <v>82</v>
      </c>
      <c r="B84" s="1" t="s">
        <v>24</v>
      </c>
      <c r="C84" s="1" t="s">
        <v>106</v>
      </c>
      <c r="D84" s="3">
        <v>267.55950000000001</v>
      </c>
      <c r="E84" s="3">
        <v>20.49</v>
      </c>
      <c r="F84" s="30">
        <v>0</v>
      </c>
      <c r="G84" s="30">
        <f t="shared" si="22"/>
        <v>0</v>
      </c>
      <c r="H84" s="30">
        <v>0</v>
      </c>
      <c r="I84" s="30">
        <f t="shared" si="23"/>
        <v>0</v>
      </c>
      <c r="J84" s="30">
        <v>0</v>
      </c>
      <c r="K84" s="30">
        <f t="shared" si="24"/>
        <v>0</v>
      </c>
      <c r="L84" s="30">
        <v>0</v>
      </c>
      <c r="M84" s="30">
        <f t="shared" si="25"/>
        <v>0</v>
      </c>
      <c r="N84" s="30">
        <v>0</v>
      </c>
      <c r="O84" s="30">
        <f t="shared" si="26"/>
        <v>0</v>
      </c>
      <c r="P84" s="30">
        <v>0</v>
      </c>
      <c r="Q84" s="30">
        <f t="shared" si="27"/>
        <v>0</v>
      </c>
      <c r="R84" s="30">
        <v>0</v>
      </c>
      <c r="S84" s="30">
        <f t="shared" si="28"/>
        <v>0</v>
      </c>
      <c r="T84" s="30">
        <v>0</v>
      </c>
      <c r="U84" s="30">
        <f t="shared" si="29"/>
        <v>0</v>
      </c>
      <c r="V84" s="30">
        <v>138800</v>
      </c>
      <c r="W84" s="30">
        <f t="shared" si="30"/>
        <v>2.5899298016323676E-3</v>
      </c>
      <c r="X84" s="30">
        <v>431200</v>
      </c>
      <c r="Y84" s="30">
        <f t="shared" si="31"/>
        <v>8.6081589827961876E-3</v>
      </c>
      <c r="Z84" s="30">
        <v>743200</v>
      </c>
      <c r="AA84" s="30">
        <f t="shared" si="32"/>
        <v>1.2689395867166227E-2</v>
      </c>
      <c r="AB84" s="30">
        <v>1014400</v>
      </c>
      <c r="AC84" s="30">
        <f t="shared" si="33"/>
        <v>1.8424174374689201E-2</v>
      </c>
      <c r="AD84" s="30">
        <v>980400</v>
      </c>
      <c r="AE84" s="30">
        <f t="shared" si="34"/>
        <v>1.5208507487298057E-2</v>
      </c>
      <c r="AF84" s="30">
        <v>681600</v>
      </c>
      <c r="AG84" s="30">
        <f t="shared" si="35"/>
        <v>9.638714072656698E-3</v>
      </c>
      <c r="AH84" s="30">
        <v>0</v>
      </c>
      <c r="AI84" s="30">
        <f t="shared" si="36"/>
        <v>0</v>
      </c>
      <c r="AJ84" s="30">
        <v>0</v>
      </c>
      <c r="AK84" s="30">
        <f t="shared" si="37"/>
        <v>0</v>
      </c>
      <c r="AL84" s="30">
        <v>0</v>
      </c>
      <c r="AM84" s="30">
        <f t="shared" si="38"/>
        <v>0</v>
      </c>
      <c r="AN84" s="30">
        <v>0</v>
      </c>
      <c r="AO84" s="30">
        <f t="shared" si="39"/>
        <v>0</v>
      </c>
      <c r="AP84" s="30">
        <v>0</v>
      </c>
      <c r="AQ84" s="30">
        <f t="shared" si="40"/>
        <v>0</v>
      </c>
      <c r="AR84" s="30">
        <v>0</v>
      </c>
      <c r="AS84" s="30">
        <f t="shared" si="41"/>
        <v>0</v>
      </c>
      <c r="AT84" s="30">
        <v>0</v>
      </c>
      <c r="AU84" s="30">
        <f t="shared" si="42"/>
        <v>0</v>
      </c>
      <c r="AV84" s="30">
        <v>0</v>
      </c>
      <c r="AW84" s="30">
        <f t="shared" si="43"/>
        <v>0</v>
      </c>
    </row>
    <row r="85" spans="1:49">
      <c r="A85" s="2">
        <v>83</v>
      </c>
      <c r="B85" s="1" t="s">
        <v>24</v>
      </c>
      <c r="C85" s="1" t="s">
        <v>107</v>
      </c>
      <c r="D85" s="3">
        <v>267.56270000000001</v>
      </c>
      <c r="E85" s="3">
        <v>21.44</v>
      </c>
      <c r="F85" s="30">
        <v>0</v>
      </c>
      <c r="G85" s="30">
        <f t="shared" si="22"/>
        <v>0</v>
      </c>
      <c r="H85" s="30">
        <v>0</v>
      </c>
      <c r="I85" s="30">
        <f t="shared" si="23"/>
        <v>0</v>
      </c>
      <c r="J85" s="30">
        <v>0</v>
      </c>
      <c r="K85" s="30">
        <f t="shared" si="24"/>
        <v>0</v>
      </c>
      <c r="L85" s="30">
        <v>0</v>
      </c>
      <c r="M85" s="30">
        <f t="shared" si="25"/>
        <v>0</v>
      </c>
      <c r="N85" s="30">
        <v>0</v>
      </c>
      <c r="O85" s="30">
        <f t="shared" si="26"/>
        <v>0</v>
      </c>
      <c r="P85" s="30">
        <v>0</v>
      </c>
      <c r="Q85" s="30">
        <f t="shared" si="27"/>
        <v>0</v>
      </c>
      <c r="R85" s="30">
        <v>0</v>
      </c>
      <c r="S85" s="30">
        <f t="shared" si="28"/>
        <v>0</v>
      </c>
      <c r="T85" s="30">
        <v>0</v>
      </c>
      <c r="U85" s="30">
        <f t="shared" si="29"/>
        <v>0</v>
      </c>
      <c r="V85" s="30">
        <v>0</v>
      </c>
      <c r="W85" s="30">
        <f t="shared" si="30"/>
        <v>0</v>
      </c>
      <c r="X85" s="30">
        <v>0</v>
      </c>
      <c r="Y85" s="30">
        <f t="shared" si="31"/>
        <v>0</v>
      </c>
      <c r="Z85" s="30">
        <v>0</v>
      </c>
      <c r="AA85" s="30">
        <f t="shared" si="32"/>
        <v>0</v>
      </c>
      <c r="AB85" s="30">
        <v>0</v>
      </c>
      <c r="AC85" s="30">
        <f t="shared" si="33"/>
        <v>0</v>
      </c>
      <c r="AD85" s="30">
        <v>0</v>
      </c>
      <c r="AE85" s="30">
        <f t="shared" si="34"/>
        <v>0</v>
      </c>
      <c r="AF85" s="30">
        <v>0</v>
      </c>
      <c r="AG85" s="30">
        <f t="shared" si="35"/>
        <v>0</v>
      </c>
      <c r="AH85" s="30">
        <v>258400</v>
      </c>
      <c r="AI85" s="30">
        <f t="shared" si="36"/>
        <v>2.7081526331990233E-3</v>
      </c>
      <c r="AJ85" s="30">
        <v>446400</v>
      </c>
      <c r="AK85" s="30">
        <f t="shared" si="37"/>
        <v>4.5223957587137622E-3</v>
      </c>
      <c r="AL85" s="30">
        <v>0</v>
      </c>
      <c r="AM85" s="30">
        <f t="shared" si="38"/>
        <v>0</v>
      </c>
      <c r="AN85" s="30">
        <v>0</v>
      </c>
      <c r="AO85" s="30">
        <f t="shared" si="39"/>
        <v>0</v>
      </c>
      <c r="AP85" s="30">
        <v>0</v>
      </c>
      <c r="AQ85" s="30">
        <f t="shared" si="40"/>
        <v>0</v>
      </c>
      <c r="AR85" s="30">
        <v>0</v>
      </c>
      <c r="AS85" s="30">
        <f t="shared" si="41"/>
        <v>0</v>
      </c>
      <c r="AT85" s="30">
        <v>0</v>
      </c>
      <c r="AU85" s="30">
        <f t="shared" si="42"/>
        <v>0</v>
      </c>
      <c r="AV85" s="30">
        <v>0</v>
      </c>
      <c r="AW85" s="30">
        <f t="shared" si="43"/>
        <v>0</v>
      </c>
    </row>
    <row r="86" spans="1:49">
      <c r="A86" s="2">
        <v>84</v>
      </c>
      <c r="B86" s="1" t="s">
        <v>24</v>
      </c>
      <c r="C86" s="1" t="s">
        <v>108</v>
      </c>
      <c r="D86" s="3">
        <v>267.60000000000002</v>
      </c>
      <c r="E86" s="3">
        <v>13.6</v>
      </c>
      <c r="F86" s="30">
        <v>0</v>
      </c>
      <c r="G86" s="30">
        <f t="shared" si="22"/>
        <v>0</v>
      </c>
      <c r="H86" s="30">
        <v>0</v>
      </c>
      <c r="I86" s="30">
        <f t="shared" si="23"/>
        <v>0</v>
      </c>
      <c r="J86" s="30">
        <v>0</v>
      </c>
      <c r="K86" s="30">
        <f t="shared" si="24"/>
        <v>0</v>
      </c>
      <c r="L86" s="30">
        <v>0</v>
      </c>
      <c r="M86" s="30">
        <f t="shared" si="25"/>
        <v>0</v>
      </c>
      <c r="N86" s="30">
        <v>0</v>
      </c>
      <c r="O86" s="30">
        <f t="shared" si="26"/>
        <v>0</v>
      </c>
      <c r="P86" s="30">
        <v>0</v>
      </c>
      <c r="Q86" s="30">
        <f t="shared" si="27"/>
        <v>0</v>
      </c>
      <c r="R86" s="30">
        <v>0</v>
      </c>
      <c r="S86" s="30">
        <f t="shared" si="28"/>
        <v>0</v>
      </c>
      <c r="T86" s="30">
        <v>0</v>
      </c>
      <c r="U86" s="30">
        <f t="shared" si="29"/>
        <v>0</v>
      </c>
      <c r="V86" s="30">
        <v>0</v>
      </c>
      <c r="W86" s="30">
        <f t="shared" si="30"/>
        <v>0</v>
      </c>
      <c r="X86" s="30">
        <v>0</v>
      </c>
      <c r="Y86" s="30">
        <f t="shared" si="31"/>
        <v>0</v>
      </c>
      <c r="Z86" s="30">
        <v>0</v>
      </c>
      <c r="AA86" s="30">
        <f t="shared" si="32"/>
        <v>0</v>
      </c>
      <c r="AB86" s="30">
        <v>0</v>
      </c>
      <c r="AC86" s="30">
        <f t="shared" si="33"/>
        <v>0</v>
      </c>
      <c r="AD86" s="30">
        <v>36000</v>
      </c>
      <c r="AE86" s="30">
        <f t="shared" si="34"/>
        <v>5.5845192731816611E-4</v>
      </c>
      <c r="AF86" s="30">
        <v>0</v>
      </c>
      <c r="AG86" s="30">
        <f t="shared" si="35"/>
        <v>0</v>
      </c>
      <c r="AH86" s="30">
        <v>1381500</v>
      </c>
      <c r="AI86" s="30">
        <f t="shared" si="36"/>
        <v>1.4478764948778833E-2</v>
      </c>
      <c r="AJ86" s="30">
        <v>1015466.6875</v>
      </c>
      <c r="AK86" s="30">
        <f t="shared" si="37"/>
        <v>1.0287505019411097E-2</v>
      </c>
      <c r="AL86" s="30">
        <v>96600</v>
      </c>
      <c r="AM86" s="30">
        <f t="shared" si="38"/>
        <v>2.4517112067719855E-3</v>
      </c>
      <c r="AN86" s="30">
        <v>0</v>
      </c>
      <c r="AO86" s="30">
        <f t="shared" si="39"/>
        <v>0</v>
      </c>
      <c r="AP86" s="30">
        <v>0</v>
      </c>
      <c r="AQ86" s="30">
        <f t="shared" si="40"/>
        <v>0</v>
      </c>
      <c r="AR86" s="30">
        <v>0</v>
      </c>
      <c r="AS86" s="30">
        <f t="shared" si="41"/>
        <v>0</v>
      </c>
      <c r="AT86" s="30">
        <v>0</v>
      </c>
      <c r="AU86" s="30">
        <f t="shared" si="42"/>
        <v>0</v>
      </c>
      <c r="AV86" s="30">
        <v>0</v>
      </c>
      <c r="AW86" s="30">
        <f t="shared" si="43"/>
        <v>0</v>
      </c>
    </row>
    <row r="87" spans="1:49">
      <c r="A87" s="2">
        <v>85</v>
      </c>
      <c r="B87" s="1" t="s">
        <v>24</v>
      </c>
      <c r="C87" s="1" t="s">
        <v>109</v>
      </c>
      <c r="D87" s="3">
        <v>269.41219999999998</v>
      </c>
      <c r="E87" s="3">
        <v>18.07</v>
      </c>
      <c r="F87" s="30">
        <v>0</v>
      </c>
      <c r="G87" s="30">
        <f t="shared" si="22"/>
        <v>0</v>
      </c>
      <c r="H87" s="30">
        <v>0</v>
      </c>
      <c r="I87" s="30">
        <f t="shared" si="23"/>
        <v>0</v>
      </c>
      <c r="J87" s="30">
        <v>0</v>
      </c>
      <c r="K87" s="30">
        <f t="shared" si="24"/>
        <v>0</v>
      </c>
      <c r="L87" s="30">
        <v>0</v>
      </c>
      <c r="M87" s="30">
        <f t="shared" si="25"/>
        <v>0</v>
      </c>
      <c r="N87" s="30">
        <v>0</v>
      </c>
      <c r="O87" s="30">
        <f t="shared" si="26"/>
        <v>0</v>
      </c>
      <c r="P87" s="30">
        <v>0</v>
      </c>
      <c r="Q87" s="30">
        <f t="shared" si="27"/>
        <v>0</v>
      </c>
      <c r="R87" s="30">
        <v>0</v>
      </c>
      <c r="S87" s="30">
        <f t="shared" si="28"/>
        <v>0</v>
      </c>
      <c r="T87" s="30">
        <v>0</v>
      </c>
      <c r="U87" s="30">
        <f t="shared" si="29"/>
        <v>0</v>
      </c>
      <c r="V87" s="30">
        <v>0</v>
      </c>
      <c r="W87" s="30">
        <f t="shared" si="30"/>
        <v>0</v>
      </c>
      <c r="X87" s="30">
        <v>0</v>
      </c>
      <c r="Y87" s="30">
        <f t="shared" si="31"/>
        <v>0</v>
      </c>
      <c r="Z87" s="30">
        <v>0</v>
      </c>
      <c r="AA87" s="30">
        <f t="shared" si="32"/>
        <v>0</v>
      </c>
      <c r="AB87" s="30">
        <v>0</v>
      </c>
      <c r="AC87" s="30">
        <f t="shared" si="33"/>
        <v>0</v>
      </c>
      <c r="AD87" s="30">
        <v>0</v>
      </c>
      <c r="AE87" s="30">
        <f t="shared" si="34"/>
        <v>0</v>
      </c>
      <c r="AF87" s="30">
        <v>0</v>
      </c>
      <c r="AG87" s="30">
        <f t="shared" si="35"/>
        <v>0</v>
      </c>
      <c r="AH87" s="30">
        <v>953223.5</v>
      </c>
      <c r="AI87" s="30">
        <f t="shared" si="36"/>
        <v>9.9902272892886581E-3</v>
      </c>
      <c r="AJ87" s="30">
        <v>1016133.3125</v>
      </c>
      <c r="AK87" s="30">
        <f t="shared" si="37"/>
        <v>1.0294258473874924E-2</v>
      </c>
      <c r="AL87" s="30">
        <v>0</v>
      </c>
      <c r="AM87" s="30">
        <f t="shared" si="38"/>
        <v>0</v>
      </c>
      <c r="AN87" s="30">
        <v>0</v>
      </c>
      <c r="AO87" s="30">
        <f t="shared" si="39"/>
        <v>0</v>
      </c>
      <c r="AP87" s="30">
        <v>0</v>
      </c>
      <c r="AQ87" s="30">
        <f t="shared" si="40"/>
        <v>0</v>
      </c>
      <c r="AR87" s="30">
        <v>0</v>
      </c>
      <c r="AS87" s="30">
        <f t="shared" si="41"/>
        <v>0</v>
      </c>
      <c r="AT87" s="30">
        <v>0</v>
      </c>
      <c r="AU87" s="30">
        <f t="shared" si="42"/>
        <v>0</v>
      </c>
      <c r="AV87" s="30">
        <v>0</v>
      </c>
      <c r="AW87" s="30">
        <f t="shared" si="43"/>
        <v>0</v>
      </c>
    </row>
    <row r="88" spans="1:49">
      <c r="A88" s="2">
        <v>86</v>
      </c>
      <c r="B88" s="1" t="s">
        <v>24</v>
      </c>
      <c r="C88" s="1" t="s">
        <v>110</v>
      </c>
      <c r="D88" s="3">
        <v>269.52</v>
      </c>
      <c r="E88" s="3">
        <v>14.93</v>
      </c>
      <c r="F88" s="30">
        <v>0</v>
      </c>
      <c r="G88" s="30">
        <f t="shared" si="22"/>
        <v>0</v>
      </c>
      <c r="H88" s="30">
        <v>0</v>
      </c>
      <c r="I88" s="30">
        <f t="shared" si="23"/>
        <v>0</v>
      </c>
      <c r="J88" s="30">
        <v>0</v>
      </c>
      <c r="K88" s="30">
        <f t="shared" si="24"/>
        <v>0</v>
      </c>
      <c r="L88" s="30">
        <v>0</v>
      </c>
      <c r="M88" s="30">
        <f t="shared" si="25"/>
        <v>0</v>
      </c>
      <c r="N88" s="30">
        <v>0</v>
      </c>
      <c r="O88" s="30">
        <f t="shared" si="26"/>
        <v>0</v>
      </c>
      <c r="P88" s="30">
        <v>0</v>
      </c>
      <c r="Q88" s="30">
        <f t="shared" si="27"/>
        <v>0</v>
      </c>
      <c r="R88" s="30">
        <v>0</v>
      </c>
      <c r="S88" s="30">
        <f t="shared" si="28"/>
        <v>0</v>
      </c>
      <c r="T88" s="30">
        <v>0</v>
      </c>
      <c r="U88" s="30">
        <f t="shared" si="29"/>
        <v>0</v>
      </c>
      <c r="V88" s="30">
        <v>0</v>
      </c>
      <c r="W88" s="30">
        <f t="shared" si="30"/>
        <v>0</v>
      </c>
      <c r="X88" s="30">
        <v>0</v>
      </c>
      <c r="Y88" s="30">
        <f t="shared" si="31"/>
        <v>0</v>
      </c>
      <c r="Z88" s="30">
        <v>0</v>
      </c>
      <c r="AA88" s="30">
        <f t="shared" si="32"/>
        <v>0</v>
      </c>
      <c r="AB88" s="30">
        <v>0</v>
      </c>
      <c r="AC88" s="30">
        <f t="shared" si="33"/>
        <v>0</v>
      </c>
      <c r="AD88" s="30">
        <v>0</v>
      </c>
      <c r="AE88" s="30">
        <f t="shared" si="34"/>
        <v>0</v>
      </c>
      <c r="AF88" s="30">
        <v>0</v>
      </c>
      <c r="AG88" s="30">
        <f t="shared" si="35"/>
        <v>0</v>
      </c>
      <c r="AH88" s="30">
        <v>0</v>
      </c>
      <c r="AI88" s="30">
        <f t="shared" si="36"/>
        <v>0</v>
      </c>
      <c r="AJ88" s="30">
        <v>0</v>
      </c>
      <c r="AK88" s="30">
        <f t="shared" si="37"/>
        <v>0</v>
      </c>
      <c r="AL88" s="30">
        <v>2538917.75</v>
      </c>
      <c r="AM88" s="30">
        <f t="shared" si="38"/>
        <v>6.4437816777922513E-2</v>
      </c>
      <c r="AN88" s="30">
        <v>2470736.75</v>
      </c>
      <c r="AO88" s="30">
        <f t="shared" si="39"/>
        <v>6.4130971886074986E-2</v>
      </c>
      <c r="AP88" s="30">
        <v>580171.4375</v>
      </c>
      <c r="AQ88" s="30">
        <f t="shared" si="40"/>
        <v>1.0174643661326598E-2</v>
      </c>
      <c r="AR88" s="30">
        <v>600400</v>
      </c>
      <c r="AS88" s="30">
        <f t="shared" si="41"/>
        <v>1.2029348683875471E-2</v>
      </c>
      <c r="AT88" s="30">
        <v>0</v>
      </c>
      <c r="AU88" s="30">
        <f t="shared" si="42"/>
        <v>0</v>
      </c>
      <c r="AV88" s="30">
        <v>0</v>
      </c>
      <c r="AW88" s="30">
        <f t="shared" si="43"/>
        <v>0</v>
      </c>
    </row>
    <row r="89" spans="1:49">
      <c r="A89" s="2">
        <v>87</v>
      </c>
      <c r="B89" s="1" t="s">
        <v>24</v>
      </c>
      <c r="C89" s="1" t="s">
        <v>111</v>
      </c>
      <c r="D89" s="3">
        <v>269.52</v>
      </c>
      <c r="E89" s="3">
        <v>15.32</v>
      </c>
      <c r="F89" s="30">
        <v>0</v>
      </c>
      <c r="G89" s="30">
        <f t="shared" si="22"/>
        <v>0</v>
      </c>
      <c r="H89" s="30">
        <v>0</v>
      </c>
      <c r="I89" s="30">
        <f t="shared" si="23"/>
        <v>0</v>
      </c>
      <c r="J89" s="30">
        <v>0</v>
      </c>
      <c r="K89" s="30">
        <f t="shared" si="24"/>
        <v>0</v>
      </c>
      <c r="L89" s="30">
        <v>0</v>
      </c>
      <c r="M89" s="30">
        <f t="shared" si="25"/>
        <v>0</v>
      </c>
      <c r="N89" s="30">
        <v>0</v>
      </c>
      <c r="O89" s="30">
        <f t="shared" si="26"/>
        <v>0</v>
      </c>
      <c r="P89" s="30">
        <v>0</v>
      </c>
      <c r="Q89" s="30">
        <f t="shared" si="27"/>
        <v>0</v>
      </c>
      <c r="R89" s="30">
        <v>0</v>
      </c>
      <c r="S89" s="30">
        <f t="shared" si="28"/>
        <v>0</v>
      </c>
      <c r="T89" s="30">
        <v>0</v>
      </c>
      <c r="U89" s="30">
        <f t="shared" si="29"/>
        <v>0</v>
      </c>
      <c r="V89" s="30">
        <v>0</v>
      </c>
      <c r="W89" s="30">
        <f t="shared" si="30"/>
        <v>0</v>
      </c>
      <c r="X89" s="30">
        <v>0</v>
      </c>
      <c r="Y89" s="30">
        <f t="shared" si="31"/>
        <v>0</v>
      </c>
      <c r="Z89" s="30">
        <v>0</v>
      </c>
      <c r="AA89" s="30">
        <f t="shared" si="32"/>
        <v>0</v>
      </c>
      <c r="AB89" s="30">
        <v>0</v>
      </c>
      <c r="AC89" s="30">
        <f t="shared" si="33"/>
        <v>0</v>
      </c>
      <c r="AD89" s="30">
        <v>0</v>
      </c>
      <c r="AE89" s="30">
        <f t="shared" si="34"/>
        <v>0</v>
      </c>
      <c r="AF89" s="30">
        <v>403600</v>
      </c>
      <c r="AG89" s="30">
        <f t="shared" si="35"/>
        <v>5.707431044196366E-3</v>
      </c>
      <c r="AH89" s="30">
        <v>734685.6875</v>
      </c>
      <c r="AI89" s="30">
        <f t="shared" si="36"/>
        <v>7.6998489906221351E-3</v>
      </c>
      <c r="AJ89" s="30">
        <v>870133.3125</v>
      </c>
      <c r="AK89" s="30">
        <f t="shared" si="37"/>
        <v>8.8151595026110148E-3</v>
      </c>
      <c r="AL89" s="30">
        <v>0</v>
      </c>
      <c r="AM89" s="30">
        <f t="shared" si="38"/>
        <v>0</v>
      </c>
      <c r="AN89" s="30">
        <v>0</v>
      </c>
      <c r="AO89" s="30">
        <f t="shared" si="39"/>
        <v>0</v>
      </c>
      <c r="AP89" s="30">
        <v>509600</v>
      </c>
      <c r="AQ89" s="30">
        <f t="shared" si="40"/>
        <v>8.937010812105059E-3</v>
      </c>
      <c r="AR89" s="30">
        <v>0</v>
      </c>
      <c r="AS89" s="30">
        <f t="shared" si="41"/>
        <v>0</v>
      </c>
      <c r="AT89" s="30">
        <v>0</v>
      </c>
      <c r="AU89" s="30">
        <f t="shared" si="42"/>
        <v>0</v>
      </c>
      <c r="AV89" s="30">
        <v>0</v>
      </c>
      <c r="AW89" s="30">
        <f t="shared" si="43"/>
        <v>0</v>
      </c>
    </row>
    <row r="90" spans="1:49">
      <c r="A90" s="2">
        <v>88</v>
      </c>
      <c r="B90" s="1" t="s">
        <v>24</v>
      </c>
      <c r="C90" s="1" t="s">
        <v>112</v>
      </c>
      <c r="D90" s="3">
        <v>271.55259999999998</v>
      </c>
      <c r="E90" s="3">
        <v>14.8</v>
      </c>
      <c r="F90" s="30">
        <v>0</v>
      </c>
      <c r="G90" s="30">
        <f t="shared" si="22"/>
        <v>0</v>
      </c>
      <c r="H90" s="30">
        <v>0</v>
      </c>
      <c r="I90" s="30">
        <f t="shared" si="23"/>
        <v>0</v>
      </c>
      <c r="J90" s="30">
        <v>0</v>
      </c>
      <c r="K90" s="30">
        <f t="shared" si="24"/>
        <v>0</v>
      </c>
      <c r="L90" s="30">
        <v>0</v>
      </c>
      <c r="M90" s="30">
        <f t="shared" si="25"/>
        <v>0</v>
      </c>
      <c r="N90" s="30">
        <v>0</v>
      </c>
      <c r="O90" s="30">
        <f t="shared" si="26"/>
        <v>0</v>
      </c>
      <c r="P90" s="30">
        <v>0</v>
      </c>
      <c r="Q90" s="30">
        <f t="shared" si="27"/>
        <v>0</v>
      </c>
      <c r="R90" s="30">
        <v>0</v>
      </c>
      <c r="S90" s="30">
        <f t="shared" si="28"/>
        <v>0</v>
      </c>
      <c r="T90" s="30">
        <v>0</v>
      </c>
      <c r="U90" s="30">
        <f t="shared" si="29"/>
        <v>0</v>
      </c>
      <c r="V90" s="30">
        <v>0</v>
      </c>
      <c r="W90" s="30">
        <f t="shared" si="30"/>
        <v>0</v>
      </c>
      <c r="X90" s="30">
        <v>0</v>
      </c>
      <c r="Y90" s="30">
        <f t="shared" si="31"/>
        <v>0</v>
      </c>
      <c r="Z90" s="30">
        <v>0</v>
      </c>
      <c r="AA90" s="30">
        <f t="shared" si="32"/>
        <v>0</v>
      </c>
      <c r="AB90" s="30">
        <v>0</v>
      </c>
      <c r="AC90" s="30">
        <f t="shared" si="33"/>
        <v>0</v>
      </c>
      <c r="AD90" s="30">
        <v>0</v>
      </c>
      <c r="AE90" s="30">
        <f t="shared" si="34"/>
        <v>0</v>
      </c>
      <c r="AF90" s="30">
        <v>0</v>
      </c>
      <c r="AG90" s="30">
        <f t="shared" si="35"/>
        <v>0</v>
      </c>
      <c r="AH90" s="30">
        <v>1193600</v>
      </c>
      <c r="AI90" s="30">
        <f t="shared" si="36"/>
        <v>1.2509485228275365E-2</v>
      </c>
      <c r="AJ90" s="30">
        <v>1296400</v>
      </c>
      <c r="AK90" s="30">
        <f t="shared" si="37"/>
        <v>1.3133588399633786E-2</v>
      </c>
      <c r="AL90" s="30">
        <v>67840</v>
      </c>
      <c r="AM90" s="30">
        <f t="shared" si="38"/>
        <v>1.7217814520435974E-3</v>
      </c>
      <c r="AN90" s="30">
        <v>0</v>
      </c>
      <c r="AO90" s="30">
        <f t="shared" si="39"/>
        <v>0</v>
      </c>
      <c r="AP90" s="30">
        <v>0</v>
      </c>
      <c r="AQ90" s="30">
        <f t="shared" si="40"/>
        <v>0</v>
      </c>
      <c r="AR90" s="30">
        <v>0</v>
      </c>
      <c r="AS90" s="30">
        <f t="shared" si="41"/>
        <v>0</v>
      </c>
      <c r="AT90" s="30">
        <v>0</v>
      </c>
      <c r="AU90" s="30">
        <f t="shared" si="42"/>
        <v>0</v>
      </c>
      <c r="AV90" s="30">
        <v>0</v>
      </c>
      <c r="AW90" s="30">
        <f t="shared" si="43"/>
        <v>0</v>
      </c>
    </row>
    <row r="91" spans="1:49">
      <c r="A91" s="2">
        <v>89</v>
      </c>
      <c r="B91" s="1" t="s">
        <v>24</v>
      </c>
      <c r="C91" s="1" t="s">
        <v>113</v>
      </c>
      <c r="D91" s="3">
        <v>273.55610000000001</v>
      </c>
      <c r="E91" s="3">
        <v>27.45</v>
      </c>
      <c r="F91" s="30">
        <v>0</v>
      </c>
      <c r="G91" s="30">
        <f t="shared" si="22"/>
        <v>0</v>
      </c>
      <c r="H91" s="30">
        <v>0</v>
      </c>
      <c r="I91" s="30">
        <f t="shared" si="23"/>
        <v>0</v>
      </c>
      <c r="J91" s="30">
        <v>0</v>
      </c>
      <c r="K91" s="30">
        <f t="shared" si="24"/>
        <v>0</v>
      </c>
      <c r="L91" s="30">
        <v>0</v>
      </c>
      <c r="M91" s="30">
        <f t="shared" si="25"/>
        <v>0</v>
      </c>
      <c r="N91" s="30">
        <v>0</v>
      </c>
      <c r="O91" s="30">
        <f t="shared" si="26"/>
        <v>0</v>
      </c>
      <c r="P91" s="30">
        <v>0</v>
      </c>
      <c r="Q91" s="30">
        <f t="shared" si="27"/>
        <v>0</v>
      </c>
      <c r="R91" s="30">
        <v>0</v>
      </c>
      <c r="S91" s="30">
        <f t="shared" si="28"/>
        <v>0</v>
      </c>
      <c r="T91" s="30">
        <v>0</v>
      </c>
      <c r="U91" s="30">
        <f t="shared" si="29"/>
        <v>0</v>
      </c>
      <c r="V91" s="30">
        <v>1059600</v>
      </c>
      <c r="W91" s="30">
        <f t="shared" si="30"/>
        <v>1.9771539033210783E-2</v>
      </c>
      <c r="X91" s="30">
        <v>1085600</v>
      </c>
      <c r="Y91" s="30">
        <f t="shared" si="31"/>
        <v>2.1672118255388548E-2</v>
      </c>
      <c r="Z91" s="30">
        <v>90000</v>
      </c>
      <c r="AA91" s="30">
        <f t="shared" si="32"/>
        <v>1.5366598870357377E-3</v>
      </c>
      <c r="AB91" s="30">
        <v>58000</v>
      </c>
      <c r="AC91" s="30">
        <f t="shared" si="33"/>
        <v>1.0534326830953999E-3</v>
      </c>
      <c r="AD91" s="30">
        <v>0</v>
      </c>
      <c r="AE91" s="30">
        <f t="shared" si="34"/>
        <v>0</v>
      </c>
      <c r="AF91" s="30">
        <v>0</v>
      </c>
      <c r="AG91" s="30">
        <f t="shared" si="35"/>
        <v>0</v>
      </c>
      <c r="AH91" s="30">
        <v>0</v>
      </c>
      <c r="AI91" s="30">
        <f t="shared" si="36"/>
        <v>0</v>
      </c>
      <c r="AJ91" s="30">
        <v>0</v>
      </c>
      <c r="AK91" s="30">
        <f t="shared" si="37"/>
        <v>0</v>
      </c>
      <c r="AL91" s="30">
        <v>0</v>
      </c>
      <c r="AM91" s="30">
        <f t="shared" si="38"/>
        <v>0</v>
      </c>
      <c r="AN91" s="30">
        <v>0</v>
      </c>
      <c r="AO91" s="30">
        <f t="shared" si="39"/>
        <v>0</v>
      </c>
      <c r="AP91" s="30">
        <v>0</v>
      </c>
      <c r="AQ91" s="30">
        <f t="shared" si="40"/>
        <v>0</v>
      </c>
      <c r="AR91" s="30">
        <v>0</v>
      </c>
      <c r="AS91" s="30">
        <f t="shared" si="41"/>
        <v>0</v>
      </c>
      <c r="AT91" s="30">
        <v>0</v>
      </c>
      <c r="AU91" s="30">
        <f t="shared" si="42"/>
        <v>0</v>
      </c>
      <c r="AV91" s="30">
        <v>0</v>
      </c>
      <c r="AW91" s="30">
        <f t="shared" si="43"/>
        <v>0</v>
      </c>
    </row>
    <row r="92" spans="1:49">
      <c r="A92" s="2">
        <v>90</v>
      </c>
      <c r="B92" s="1" t="s">
        <v>24</v>
      </c>
      <c r="C92" s="1" t="s">
        <v>114</v>
      </c>
      <c r="D92" s="3">
        <v>277.56</v>
      </c>
      <c r="E92" s="3">
        <v>15.4</v>
      </c>
      <c r="F92" s="30">
        <v>0</v>
      </c>
      <c r="G92" s="30">
        <f t="shared" si="22"/>
        <v>0</v>
      </c>
      <c r="H92" s="30">
        <v>0</v>
      </c>
      <c r="I92" s="30">
        <f t="shared" si="23"/>
        <v>0</v>
      </c>
      <c r="J92" s="30">
        <v>0</v>
      </c>
      <c r="K92" s="30">
        <f t="shared" si="24"/>
        <v>0</v>
      </c>
      <c r="L92" s="30">
        <v>0</v>
      </c>
      <c r="M92" s="30">
        <f t="shared" si="25"/>
        <v>0</v>
      </c>
      <c r="N92" s="30">
        <v>0</v>
      </c>
      <c r="O92" s="30">
        <f t="shared" si="26"/>
        <v>0</v>
      </c>
      <c r="P92" s="30">
        <v>0</v>
      </c>
      <c r="Q92" s="30">
        <f t="shared" si="27"/>
        <v>0</v>
      </c>
      <c r="R92" s="30">
        <v>0</v>
      </c>
      <c r="S92" s="30">
        <f t="shared" si="28"/>
        <v>0</v>
      </c>
      <c r="T92" s="30">
        <v>0</v>
      </c>
      <c r="U92" s="30">
        <f t="shared" si="29"/>
        <v>0</v>
      </c>
      <c r="V92" s="30">
        <v>0</v>
      </c>
      <c r="W92" s="30">
        <f t="shared" si="30"/>
        <v>0</v>
      </c>
      <c r="X92" s="30">
        <v>0</v>
      </c>
      <c r="Y92" s="30">
        <f t="shared" si="31"/>
        <v>0</v>
      </c>
      <c r="Z92" s="30">
        <v>0</v>
      </c>
      <c r="AA92" s="30">
        <f t="shared" si="32"/>
        <v>0</v>
      </c>
      <c r="AB92" s="30">
        <v>47200</v>
      </c>
      <c r="AC92" s="30">
        <f t="shared" si="33"/>
        <v>8.5727625245004949E-4</v>
      </c>
      <c r="AD92" s="30">
        <v>426000</v>
      </c>
      <c r="AE92" s="30">
        <f t="shared" si="34"/>
        <v>6.6083478065982991E-3</v>
      </c>
      <c r="AF92" s="30">
        <v>473200</v>
      </c>
      <c r="AG92" s="30">
        <f t="shared" si="35"/>
        <v>6.6916659318972255E-3</v>
      </c>
      <c r="AH92" s="30">
        <v>993969.25</v>
      </c>
      <c r="AI92" s="30">
        <f t="shared" si="36"/>
        <v>1.0417261771309435E-2</v>
      </c>
      <c r="AJ92" s="30">
        <v>1120926.25</v>
      </c>
      <c r="AK92" s="30">
        <f t="shared" si="37"/>
        <v>1.1355896323545974E-2</v>
      </c>
      <c r="AL92" s="30">
        <v>0</v>
      </c>
      <c r="AM92" s="30">
        <f t="shared" si="38"/>
        <v>0</v>
      </c>
      <c r="AN92" s="30">
        <v>0</v>
      </c>
      <c r="AO92" s="30">
        <f t="shared" si="39"/>
        <v>0</v>
      </c>
      <c r="AP92" s="30">
        <v>0</v>
      </c>
      <c r="AQ92" s="30">
        <f t="shared" si="40"/>
        <v>0</v>
      </c>
      <c r="AR92" s="30">
        <v>0</v>
      </c>
      <c r="AS92" s="30">
        <f t="shared" si="41"/>
        <v>0</v>
      </c>
      <c r="AT92" s="30">
        <v>0</v>
      </c>
      <c r="AU92" s="30">
        <f t="shared" si="42"/>
        <v>0</v>
      </c>
      <c r="AV92" s="30">
        <v>0</v>
      </c>
      <c r="AW92" s="30">
        <f t="shared" si="43"/>
        <v>0</v>
      </c>
    </row>
    <row r="93" spans="1:49">
      <c r="A93" s="2">
        <v>91</v>
      </c>
      <c r="B93" s="1" t="s">
        <v>24</v>
      </c>
      <c r="C93" s="1" t="s">
        <v>115</v>
      </c>
      <c r="D93" s="3">
        <v>277.56</v>
      </c>
      <c r="E93" s="3">
        <v>27.11</v>
      </c>
      <c r="F93" s="30">
        <v>0</v>
      </c>
      <c r="G93" s="30">
        <f t="shared" si="22"/>
        <v>0</v>
      </c>
      <c r="H93" s="30">
        <v>0</v>
      </c>
      <c r="I93" s="30">
        <f t="shared" si="23"/>
        <v>0</v>
      </c>
      <c r="J93" s="30">
        <v>0</v>
      </c>
      <c r="K93" s="30">
        <f t="shared" si="24"/>
        <v>0</v>
      </c>
      <c r="L93" s="30">
        <v>0</v>
      </c>
      <c r="M93" s="30">
        <f t="shared" si="25"/>
        <v>0</v>
      </c>
      <c r="N93" s="30">
        <v>0</v>
      </c>
      <c r="O93" s="30">
        <f t="shared" si="26"/>
        <v>0</v>
      </c>
      <c r="P93" s="30">
        <v>0</v>
      </c>
      <c r="Q93" s="30">
        <f t="shared" si="27"/>
        <v>0</v>
      </c>
      <c r="R93" s="30">
        <v>0</v>
      </c>
      <c r="S93" s="30">
        <f t="shared" si="28"/>
        <v>0</v>
      </c>
      <c r="T93" s="30">
        <v>950250</v>
      </c>
      <c r="U93" s="30">
        <f t="shared" si="29"/>
        <v>2.645240012049439E-2</v>
      </c>
      <c r="V93" s="30">
        <v>302933.34375</v>
      </c>
      <c r="W93" s="30">
        <f t="shared" si="30"/>
        <v>5.6525655251171997E-3</v>
      </c>
      <c r="X93" s="30">
        <v>0</v>
      </c>
      <c r="Y93" s="30">
        <f t="shared" si="31"/>
        <v>0</v>
      </c>
      <c r="Z93" s="30">
        <v>0</v>
      </c>
      <c r="AA93" s="30">
        <f t="shared" si="32"/>
        <v>0</v>
      </c>
      <c r="AB93" s="30">
        <v>0</v>
      </c>
      <c r="AC93" s="30">
        <f t="shared" si="33"/>
        <v>0</v>
      </c>
      <c r="AD93" s="30">
        <v>0</v>
      </c>
      <c r="AE93" s="30">
        <f t="shared" si="34"/>
        <v>0</v>
      </c>
      <c r="AF93" s="30">
        <v>0</v>
      </c>
      <c r="AG93" s="30">
        <f t="shared" si="35"/>
        <v>0</v>
      </c>
      <c r="AH93" s="30">
        <v>0</v>
      </c>
      <c r="AI93" s="30">
        <f t="shared" si="36"/>
        <v>0</v>
      </c>
      <c r="AJ93" s="30">
        <v>0</v>
      </c>
      <c r="AK93" s="30">
        <f t="shared" si="37"/>
        <v>0</v>
      </c>
      <c r="AL93" s="30">
        <v>0</v>
      </c>
      <c r="AM93" s="30">
        <f t="shared" si="38"/>
        <v>0</v>
      </c>
      <c r="AN93" s="30">
        <v>0</v>
      </c>
      <c r="AO93" s="30">
        <f t="shared" si="39"/>
        <v>0</v>
      </c>
      <c r="AP93" s="30">
        <v>0</v>
      </c>
      <c r="AQ93" s="30">
        <f t="shared" si="40"/>
        <v>0</v>
      </c>
      <c r="AR93" s="30">
        <v>0</v>
      </c>
      <c r="AS93" s="30">
        <f t="shared" si="41"/>
        <v>0</v>
      </c>
      <c r="AT93" s="30">
        <v>0</v>
      </c>
      <c r="AU93" s="30">
        <f t="shared" si="42"/>
        <v>0</v>
      </c>
      <c r="AV93" s="30">
        <v>0</v>
      </c>
      <c r="AW93" s="30">
        <f t="shared" si="43"/>
        <v>0</v>
      </c>
    </row>
    <row r="94" spans="1:49">
      <c r="A94" s="2">
        <v>92</v>
      </c>
      <c r="B94" s="1" t="s">
        <v>24</v>
      </c>
      <c r="C94" s="1" t="s">
        <v>116</v>
      </c>
      <c r="D94" s="3">
        <v>279.48</v>
      </c>
      <c r="E94" s="3">
        <v>20.99</v>
      </c>
      <c r="F94" s="30">
        <v>0</v>
      </c>
      <c r="G94" s="30">
        <f t="shared" si="22"/>
        <v>0</v>
      </c>
      <c r="H94" s="30">
        <v>0</v>
      </c>
      <c r="I94" s="30">
        <f t="shared" si="23"/>
        <v>0</v>
      </c>
      <c r="J94" s="30">
        <v>0</v>
      </c>
      <c r="K94" s="30">
        <f t="shared" si="24"/>
        <v>0</v>
      </c>
      <c r="L94" s="30">
        <v>0</v>
      </c>
      <c r="M94" s="30">
        <f t="shared" si="25"/>
        <v>0</v>
      </c>
      <c r="N94" s="30">
        <v>0</v>
      </c>
      <c r="O94" s="30">
        <f t="shared" si="26"/>
        <v>0</v>
      </c>
      <c r="P94" s="30">
        <v>0</v>
      </c>
      <c r="Q94" s="30">
        <f t="shared" si="27"/>
        <v>0</v>
      </c>
      <c r="R94" s="30">
        <v>78080</v>
      </c>
      <c r="S94" s="30">
        <f t="shared" si="28"/>
        <v>1.5817657334450579E-3</v>
      </c>
      <c r="T94" s="30">
        <v>82800</v>
      </c>
      <c r="U94" s="30">
        <f t="shared" si="29"/>
        <v>2.3049289449901976E-3</v>
      </c>
      <c r="V94" s="30">
        <v>1380266.625</v>
      </c>
      <c r="W94" s="30">
        <f t="shared" si="30"/>
        <v>2.5754997595720659E-2</v>
      </c>
      <c r="X94" s="30">
        <v>1322400</v>
      </c>
      <c r="Y94" s="30">
        <f t="shared" si="31"/>
        <v>2.6399418921265492E-2</v>
      </c>
      <c r="Z94" s="30">
        <v>0</v>
      </c>
      <c r="AA94" s="30">
        <f t="shared" si="32"/>
        <v>0</v>
      </c>
      <c r="AB94" s="30">
        <v>0</v>
      </c>
      <c r="AC94" s="30">
        <f t="shared" si="33"/>
        <v>0</v>
      </c>
      <c r="AD94" s="30">
        <v>0</v>
      </c>
      <c r="AE94" s="30">
        <f t="shared" si="34"/>
        <v>0</v>
      </c>
      <c r="AF94" s="30">
        <v>0</v>
      </c>
      <c r="AG94" s="30">
        <f t="shared" si="35"/>
        <v>0</v>
      </c>
      <c r="AH94" s="30">
        <v>0</v>
      </c>
      <c r="AI94" s="30">
        <f t="shared" si="36"/>
        <v>0</v>
      </c>
      <c r="AJ94" s="30">
        <v>0</v>
      </c>
      <c r="AK94" s="30">
        <f t="shared" si="37"/>
        <v>0</v>
      </c>
      <c r="AL94" s="30">
        <v>0</v>
      </c>
      <c r="AM94" s="30">
        <f t="shared" si="38"/>
        <v>0</v>
      </c>
      <c r="AN94" s="30">
        <v>0</v>
      </c>
      <c r="AO94" s="30">
        <f t="shared" si="39"/>
        <v>0</v>
      </c>
      <c r="AP94" s="30">
        <v>0</v>
      </c>
      <c r="AQ94" s="30">
        <f t="shared" si="40"/>
        <v>0</v>
      </c>
      <c r="AR94" s="30">
        <v>0</v>
      </c>
      <c r="AS94" s="30">
        <f t="shared" si="41"/>
        <v>0</v>
      </c>
      <c r="AT94" s="30">
        <v>0</v>
      </c>
      <c r="AU94" s="30">
        <f t="shared" si="42"/>
        <v>0</v>
      </c>
      <c r="AV94" s="30">
        <v>0</v>
      </c>
      <c r="AW94" s="30">
        <f t="shared" si="43"/>
        <v>0</v>
      </c>
    </row>
    <row r="95" spans="1:49">
      <c r="A95" s="2">
        <v>93</v>
      </c>
      <c r="B95" s="1" t="s">
        <v>24</v>
      </c>
      <c r="C95" s="1" t="s">
        <v>117</v>
      </c>
      <c r="D95" s="3">
        <v>279.60000000000002</v>
      </c>
      <c r="E95" s="3">
        <v>21.81</v>
      </c>
      <c r="F95" s="30">
        <v>0</v>
      </c>
      <c r="G95" s="30">
        <f t="shared" si="22"/>
        <v>0</v>
      </c>
      <c r="H95" s="30">
        <v>0</v>
      </c>
      <c r="I95" s="30">
        <f t="shared" si="23"/>
        <v>0</v>
      </c>
      <c r="J95" s="30">
        <v>0</v>
      </c>
      <c r="K95" s="30">
        <f t="shared" si="24"/>
        <v>0</v>
      </c>
      <c r="L95" s="30">
        <v>0</v>
      </c>
      <c r="M95" s="30">
        <f t="shared" si="25"/>
        <v>0</v>
      </c>
      <c r="N95" s="30">
        <v>0</v>
      </c>
      <c r="O95" s="30">
        <f t="shared" si="26"/>
        <v>0</v>
      </c>
      <c r="P95" s="30">
        <v>0</v>
      </c>
      <c r="Q95" s="30">
        <f t="shared" si="27"/>
        <v>0</v>
      </c>
      <c r="R95" s="30">
        <v>0</v>
      </c>
      <c r="S95" s="30">
        <f t="shared" si="28"/>
        <v>0</v>
      </c>
      <c r="T95" s="30">
        <v>0</v>
      </c>
      <c r="U95" s="30">
        <f t="shared" si="29"/>
        <v>0</v>
      </c>
      <c r="V95" s="30">
        <v>0</v>
      </c>
      <c r="W95" s="30">
        <f t="shared" si="30"/>
        <v>0</v>
      </c>
      <c r="X95" s="30">
        <v>0</v>
      </c>
      <c r="Y95" s="30">
        <f t="shared" si="31"/>
        <v>0</v>
      </c>
      <c r="Z95" s="30">
        <v>650742.875</v>
      </c>
      <c r="AA95" s="30">
        <f t="shared" si="32"/>
        <v>1.111078303096457E-2</v>
      </c>
      <c r="AB95" s="30">
        <v>1016213.3125</v>
      </c>
      <c r="AC95" s="30">
        <f t="shared" si="33"/>
        <v>1.8457108903174813E-2</v>
      </c>
      <c r="AD95" s="30">
        <v>0</v>
      </c>
      <c r="AE95" s="30">
        <f t="shared" si="34"/>
        <v>0</v>
      </c>
      <c r="AF95" s="30">
        <v>0</v>
      </c>
      <c r="AG95" s="30">
        <f t="shared" si="35"/>
        <v>0</v>
      </c>
      <c r="AH95" s="30">
        <v>0</v>
      </c>
      <c r="AI95" s="30">
        <f t="shared" si="36"/>
        <v>0</v>
      </c>
      <c r="AJ95" s="30">
        <v>45200</v>
      </c>
      <c r="AK95" s="30">
        <f t="shared" si="37"/>
        <v>4.5791283219951182E-4</v>
      </c>
      <c r="AL95" s="30">
        <v>0</v>
      </c>
      <c r="AM95" s="30">
        <f t="shared" si="38"/>
        <v>0</v>
      </c>
      <c r="AN95" s="30">
        <v>0</v>
      </c>
      <c r="AO95" s="30">
        <f t="shared" si="39"/>
        <v>0</v>
      </c>
      <c r="AP95" s="30">
        <v>0</v>
      </c>
      <c r="AQ95" s="30">
        <f t="shared" si="40"/>
        <v>0</v>
      </c>
      <c r="AR95" s="30">
        <v>79600</v>
      </c>
      <c r="AS95" s="30">
        <f t="shared" si="41"/>
        <v>1.5948303718129372E-3</v>
      </c>
      <c r="AT95" s="30">
        <v>0</v>
      </c>
      <c r="AU95" s="30">
        <f t="shared" si="42"/>
        <v>0</v>
      </c>
      <c r="AV95" s="30">
        <v>0</v>
      </c>
      <c r="AW95" s="30">
        <f t="shared" si="43"/>
        <v>0</v>
      </c>
    </row>
    <row r="96" spans="1:49">
      <c r="A96" s="2">
        <v>94</v>
      </c>
      <c r="B96" s="1" t="s">
        <v>24</v>
      </c>
      <c r="C96" s="1" t="s">
        <v>118</v>
      </c>
      <c r="D96" s="3">
        <v>279.60000000000002</v>
      </c>
      <c r="E96" s="3">
        <v>22.69</v>
      </c>
      <c r="F96" s="30">
        <v>0</v>
      </c>
      <c r="G96" s="30">
        <f t="shared" si="22"/>
        <v>0</v>
      </c>
      <c r="H96" s="30">
        <v>0</v>
      </c>
      <c r="I96" s="30">
        <f t="shared" si="23"/>
        <v>0</v>
      </c>
      <c r="J96" s="30">
        <v>0</v>
      </c>
      <c r="K96" s="30">
        <f t="shared" si="24"/>
        <v>0</v>
      </c>
      <c r="L96" s="30">
        <v>0</v>
      </c>
      <c r="M96" s="30">
        <f t="shared" si="25"/>
        <v>0</v>
      </c>
      <c r="N96" s="30">
        <v>0</v>
      </c>
      <c r="O96" s="30">
        <f t="shared" si="26"/>
        <v>0</v>
      </c>
      <c r="P96" s="30">
        <v>0</v>
      </c>
      <c r="Q96" s="30">
        <f t="shared" si="27"/>
        <v>0</v>
      </c>
      <c r="R96" s="30">
        <v>0</v>
      </c>
      <c r="S96" s="30">
        <f t="shared" si="28"/>
        <v>0</v>
      </c>
      <c r="T96" s="30">
        <v>0</v>
      </c>
      <c r="U96" s="30">
        <f t="shared" si="29"/>
        <v>0</v>
      </c>
      <c r="V96" s="30">
        <v>0</v>
      </c>
      <c r="W96" s="30">
        <f t="shared" si="30"/>
        <v>0</v>
      </c>
      <c r="X96" s="30">
        <v>0</v>
      </c>
      <c r="Y96" s="30">
        <f t="shared" si="31"/>
        <v>0</v>
      </c>
      <c r="Z96" s="30">
        <v>0</v>
      </c>
      <c r="AA96" s="30">
        <f t="shared" si="32"/>
        <v>0</v>
      </c>
      <c r="AB96" s="30">
        <v>89600</v>
      </c>
      <c r="AC96" s="30">
        <f t="shared" si="33"/>
        <v>1.627371869057721E-3</v>
      </c>
      <c r="AD96" s="30">
        <v>886800</v>
      </c>
      <c r="AE96" s="30">
        <f t="shared" si="34"/>
        <v>1.3756532476270827E-2</v>
      </c>
      <c r="AF96" s="30">
        <v>884000</v>
      </c>
      <c r="AG96" s="30">
        <f t="shared" si="35"/>
        <v>1.2500914378269543E-2</v>
      </c>
      <c r="AH96" s="30">
        <v>2897066.75</v>
      </c>
      <c r="AI96" s="30">
        <f t="shared" si="36"/>
        <v>3.0362612026183577E-2</v>
      </c>
      <c r="AJ96" s="30">
        <v>3039000</v>
      </c>
      <c r="AK96" s="30">
        <f t="shared" si="37"/>
        <v>3.0787546395006998E-2</v>
      </c>
      <c r="AL96" s="30">
        <v>0</v>
      </c>
      <c r="AM96" s="30">
        <f t="shared" si="38"/>
        <v>0</v>
      </c>
      <c r="AN96" s="30">
        <v>0</v>
      </c>
      <c r="AO96" s="30">
        <f t="shared" si="39"/>
        <v>0</v>
      </c>
      <c r="AP96" s="30">
        <v>0</v>
      </c>
      <c r="AQ96" s="30">
        <f t="shared" si="40"/>
        <v>0</v>
      </c>
      <c r="AR96" s="30">
        <v>0</v>
      </c>
      <c r="AS96" s="30">
        <f t="shared" si="41"/>
        <v>0</v>
      </c>
      <c r="AT96" s="30">
        <v>0</v>
      </c>
      <c r="AU96" s="30">
        <f t="shared" si="42"/>
        <v>0</v>
      </c>
      <c r="AV96" s="30">
        <v>0</v>
      </c>
      <c r="AW96" s="30">
        <f t="shared" si="43"/>
        <v>0</v>
      </c>
    </row>
    <row r="97" spans="1:49">
      <c r="A97" s="2">
        <v>95</v>
      </c>
      <c r="B97" s="1" t="s">
        <v>24</v>
      </c>
      <c r="C97" s="1" t="s">
        <v>119</v>
      </c>
      <c r="D97" s="3">
        <v>281.64</v>
      </c>
      <c r="E97" s="3">
        <v>21.54</v>
      </c>
      <c r="F97" s="30">
        <v>0</v>
      </c>
      <c r="G97" s="30">
        <f t="shared" si="22"/>
        <v>0</v>
      </c>
      <c r="H97" s="30">
        <v>0</v>
      </c>
      <c r="I97" s="30">
        <f t="shared" si="23"/>
        <v>0</v>
      </c>
      <c r="J97" s="30">
        <v>0</v>
      </c>
      <c r="K97" s="30">
        <f t="shared" si="24"/>
        <v>0</v>
      </c>
      <c r="L97" s="30">
        <v>0</v>
      </c>
      <c r="M97" s="30">
        <f t="shared" si="25"/>
        <v>0</v>
      </c>
      <c r="N97" s="30">
        <v>0</v>
      </c>
      <c r="O97" s="30">
        <f t="shared" si="26"/>
        <v>0</v>
      </c>
      <c r="P97" s="30">
        <v>0</v>
      </c>
      <c r="Q97" s="30">
        <f t="shared" si="27"/>
        <v>0</v>
      </c>
      <c r="R97" s="30">
        <v>0</v>
      </c>
      <c r="S97" s="30">
        <f t="shared" si="28"/>
        <v>0</v>
      </c>
      <c r="T97" s="30">
        <v>0</v>
      </c>
      <c r="U97" s="30">
        <f t="shared" si="29"/>
        <v>0</v>
      </c>
      <c r="V97" s="30">
        <v>0</v>
      </c>
      <c r="W97" s="30">
        <f t="shared" si="30"/>
        <v>0</v>
      </c>
      <c r="X97" s="30">
        <v>0</v>
      </c>
      <c r="Y97" s="30">
        <f t="shared" si="31"/>
        <v>0</v>
      </c>
      <c r="Z97" s="30">
        <v>2552470.5</v>
      </c>
      <c r="AA97" s="30">
        <f t="shared" si="32"/>
        <v>4.3580878113245035E-2</v>
      </c>
      <c r="AB97" s="30">
        <v>2837692.25</v>
      </c>
      <c r="AC97" s="30">
        <f t="shared" si="33"/>
        <v>5.1539961391664176E-2</v>
      </c>
      <c r="AD97" s="30">
        <v>6616320</v>
      </c>
      <c r="AE97" s="30">
        <f t="shared" si="34"/>
        <v>0.10263601821538136</v>
      </c>
      <c r="AF97" s="30">
        <v>7126154</v>
      </c>
      <c r="AG97" s="30">
        <f t="shared" si="35"/>
        <v>0.10077312330357807</v>
      </c>
      <c r="AH97" s="30">
        <v>3173305.25</v>
      </c>
      <c r="AI97" s="30">
        <f t="shared" si="36"/>
        <v>3.3257720467228268E-2</v>
      </c>
      <c r="AJ97" s="30">
        <v>2991200</v>
      </c>
      <c r="AK97" s="30">
        <f t="shared" si="37"/>
        <v>3.0303293444141143E-2</v>
      </c>
      <c r="AL97" s="30">
        <v>144800</v>
      </c>
      <c r="AM97" s="30">
        <f t="shared" si="38"/>
        <v>3.6750288068383387E-3</v>
      </c>
      <c r="AN97" s="30">
        <v>112400</v>
      </c>
      <c r="AO97" s="30">
        <f t="shared" si="39"/>
        <v>2.9174784565756868E-3</v>
      </c>
      <c r="AP97" s="30">
        <v>0</v>
      </c>
      <c r="AQ97" s="30">
        <f t="shared" si="40"/>
        <v>0</v>
      </c>
      <c r="AR97" s="30">
        <v>0</v>
      </c>
      <c r="AS97" s="30">
        <f t="shared" si="41"/>
        <v>0</v>
      </c>
      <c r="AT97" s="30">
        <v>0</v>
      </c>
      <c r="AU97" s="30">
        <f t="shared" si="42"/>
        <v>0</v>
      </c>
      <c r="AV97" s="30">
        <v>0</v>
      </c>
      <c r="AW97" s="30">
        <f t="shared" si="43"/>
        <v>0</v>
      </c>
    </row>
    <row r="98" spans="1:49">
      <c r="A98" s="2">
        <v>96</v>
      </c>
      <c r="B98" s="1" t="s">
        <v>24</v>
      </c>
      <c r="C98" s="1" t="s">
        <v>120</v>
      </c>
      <c r="D98" s="3">
        <v>281.70080000000002</v>
      </c>
      <c r="E98" s="3">
        <v>26.54</v>
      </c>
      <c r="F98" s="30">
        <v>0</v>
      </c>
      <c r="G98" s="30">
        <f t="shared" si="22"/>
        <v>0</v>
      </c>
      <c r="H98" s="30">
        <v>0</v>
      </c>
      <c r="I98" s="30">
        <f t="shared" si="23"/>
        <v>0</v>
      </c>
      <c r="J98" s="30">
        <v>0</v>
      </c>
      <c r="K98" s="30">
        <f t="shared" si="24"/>
        <v>0</v>
      </c>
      <c r="L98" s="30">
        <v>0</v>
      </c>
      <c r="M98" s="30">
        <f t="shared" si="25"/>
        <v>0</v>
      </c>
      <c r="N98" s="30">
        <v>0</v>
      </c>
      <c r="O98" s="30">
        <f t="shared" si="26"/>
        <v>0</v>
      </c>
      <c r="P98" s="30">
        <v>0</v>
      </c>
      <c r="Q98" s="30">
        <f t="shared" si="27"/>
        <v>0</v>
      </c>
      <c r="R98" s="30">
        <v>0</v>
      </c>
      <c r="S98" s="30">
        <f t="shared" si="28"/>
        <v>0</v>
      </c>
      <c r="T98" s="30">
        <v>0</v>
      </c>
      <c r="U98" s="30">
        <f t="shared" si="29"/>
        <v>0</v>
      </c>
      <c r="V98" s="30">
        <v>0</v>
      </c>
      <c r="W98" s="30">
        <f t="shared" si="30"/>
        <v>0</v>
      </c>
      <c r="X98" s="30">
        <v>0</v>
      </c>
      <c r="Y98" s="30">
        <f t="shared" si="31"/>
        <v>0</v>
      </c>
      <c r="Z98" s="30">
        <v>0</v>
      </c>
      <c r="AA98" s="30">
        <f t="shared" si="32"/>
        <v>0</v>
      </c>
      <c r="AB98" s="30">
        <v>1326000</v>
      </c>
      <c r="AC98" s="30">
        <f t="shared" si="33"/>
        <v>2.40836506514569E-2</v>
      </c>
      <c r="AD98" s="30">
        <v>0</v>
      </c>
      <c r="AE98" s="30">
        <f t="shared" si="34"/>
        <v>0</v>
      </c>
      <c r="AF98" s="30">
        <v>0</v>
      </c>
      <c r="AG98" s="30">
        <f t="shared" si="35"/>
        <v>0</v>
      </c>
      <c r="AH98" s="30">
        <v>0</v>
      </c>
      <c r="AI98" s="30">
        <f t="shared" si="36"/>
        <v>0</v>
      </c>
      <c r="AJ98" s="30">
        <v>0</v>
      </c>
      <c r="AK98" s="30">
        <f t="shared" si="37"/>
        <v>0</v>
      </c>
      <c r="AL98" s="30">
        <v>0</v>
      </c>
      <c r="AM98" s="30">
        <f t="shared" si="38"/>
        <v>0</v>
      </c>
      <c r="AN98" s="30">
        <v>0</v>
      </c>
      <c r="AO98" s="30">
        <f t="shared" si="39"/>
        <v>0</v>
      </c>
      <c r="AP98" s="30">
        <v>0</v>
      </c>
      <c r="AQ98" s="30">
        <f t="shared" si="40"/>
        <v>0</v>
      </c>
      <c r="AR98" s="30">
        <v>0</v>
      </c>
      <c r="AS98" s="30">
        <f t="shared" si="41"/>
        <v>0</v>
      </c>
      <c r="AT98" s="30">
        <v>0</v>
      </c>
      <c r="AU98" s="30">
        <f t="shared" si="42"/>
        <v>0</v>
      </c>
      <c r="AV98" s="30">
        <v>0</v>
      </c>
      <c r="AW98" s="30">
        <f t="shared" si="43"/>
        <v>0</v>
      </c>
    </row>
    <row r="99" spans="1:49">
      <c r="A99" s="2">
        <v>97</v>
      </c>
      <c r="B99" s="1" t="s">
        <v>24</v>
      </c>
      <c r="C99" s="1" t="s">
        <v>121</v>
      </c>
      <c r="D99" s="3">
        <v>281.76</v>
      </c>
      <c r="E99" s="3">
        <v>26.31</v>
      </c>
      <c r="F99" s="30">
        <v>0</v>
      </c>
      <c r="G99" s="30">
        <f t="shared" si="22"/>
        <v>0</v>
      </c>
      <c r="H99" s="30">
        <v>0</v>
      </c>
      <c r="I99" s="30">
        <f t="shared" si="23"/>
        <v>0</v>
      </c>
      <c r="J99" s="30">
        <v>0</v>
      </c>
      <c r="K99" s="30">
        <f t="shared" si="24"/>
        <v>0</v>
      </c>
      <c r="L99" s="30">
        <v>0</v>
      </c>
      <c r="M99" s="30">
        <f t="shared" si="25"/>
        <v>0</v>
      </c>
      <c r="N99" s="30">
        <v>0</v>
      </c>
      <c r="O99" s="30">
        <f t="shared" si="26"/>
        <v>0</v>
      </c>
      <c r="P99" s="30">
        <v>0</v>
      </c>
      <c r="Q99" s="30">
        <f t="shared" si="27"/>
        <v>0</v>
      </c>
      <c r="R99" s="30">
        <v>0</v>
      </c>
      <c r="S99" s="30">
        <f t="shared" si="28"/>
        <v>0</v>
      </c>
      <c r="T99" s="30">
        <v>0</v>
      </c>
      <c r="U99" s="30">
        <f t="shared" si="29"/>
        <v>0</v>
      </c>
      <c r="V99" s="30">
        <v>0</v>
      </c>
      <c r="W99" s="30">
        <f t="shared" si="30"/>
        <v>0</v>
      </c>
      <c r="X99" s="30">
        <v>0</v>
      </c>
      <c r="Y99" s="30">
        <f t="shared" si="31"/>
        <v>0</v>
      </c>
      <c r="Z99" s="30">
        <v>0</v>
      </c>
      <c r="AA99" s="30">
        <f t="shared" si="32"/>
        <v>0</v>
      </c>
      <c r="AB99" s="30">
        <v>0</v>
      </c>
      <c r="AC99" s="30">
        <f t="shared" si="33"/>
        <v>0</v>
      </c>
      <c r="AD99" s="30">
        <v>1202880</v>
      </c>
      <c r="AE99" s="30">
        <f t="shared" si="34"/>
        <v>1.8659740398124326E-2</v>
      </c>
      <c r="AF99" s="30">
        <v>0</v>
      </c>
      <c r="AG99" s="30">
        <f t="shared" si="35"/>
        <v>0</v>
      </c>
      <c r="AH99" s="30">
        <v>0</v>
      </c>
      <c r="AI99" s="30">
        <f t="shared" si="36"/>
        <v>0</v>
      </c>
      <c r="AJ99" s="30">
        <v>0</v>
      </c>
      <c r="AK99" s="30">
        <f t="shared" si="37"/>
        <v>0</v>
      </c>
      <c r="AL99" s="30">
        <v>0</v>
      </c>
      <c r="AM99" s="30">
        <f t="shared" si="38"/>
        <v>0</v>
      </c>
      <c r="AN99" s="30">
        <v>0</v>
      </c>
      <c r="AO99" s="30">
        <f t="shared" si="39"/>
        <v>0</v>
      </c>
      <c r="AP99" s="30">
        <v>0</v>
      </c>
      <c r="AQ99" s="30">
        <f t="shared" si="40"/>
        <v>0</v>
      </c>
      <c r="AR99" s="30">
        <v>0</v>
      </c>
      <c r="AS99" s="30">
        <f t="shared" si="41"/>
        <v>0</v>
      </c>
      <c r="AT99" s="30">
        <v>0</v>
      </c>
      <c r="AU99" s="30">
        <f t="shared" si="42"/>
        <v>0</v>
      </c>
      <c r="AV99" s="30">
        <v>0</v>
      </c>
      <c r="AW99" s="30">
        <f t="shared" si="43"/>
        <v>0</v>
      </c>
    </row>
    <row r="100" spans="1:49">
      <c r="A100" s="2">
        <v>98</v>
      </c>
      <c r="B100" s="1" t="s">
        <v>24</v>
      </c>
      <c r="C100" s="1" t="s">
        <v>122</v>
      </c>
      <c r="D100" s="3">
        <v>282</v>
      </c>
      <c r="E100" s="3">
        <v>17.739999999999998</v>
      </c>
      <c r="F100" s="30">
        <v>0</v>
      </c>
      <c r="G100" s="30">
        <f t="shared" si="22"/>
        <v>0</v>
      </c>
      <c r="H100" s="30">
        <v>0</v>
      </c>
      <c r="I100" s="30">
        <f t="shared" si="23"/>
        <v>0</v>
      </c>
      <c r="J100" s="30">
        <v>0</v>
      </c>
      <c r="K100" s="30">
        <f t="shared" si="24"/>
        <v>0</v>
      </c>
      <c r="L100" s="30">
        <v>0</v>
      </c>
      <c r="M100" s="30">
        <f t="shared" si="25"/>
        <v>0</v>
      </c>
      <c r="N100" s="30">
        <v>0</v>
      </c>
      <c r="O100" s="30">
        <f t="shared" si="26"/>
        <v>0</v>
      </c>
      <c r="P100" s="30">
        <v>0</v>
      </c>
      <c r="Q100" s="30">
        <f t="shared" si="27"/>
        <v>0</v>
      </c>
      <c r="R100" s="30">
        <v>0</v>
      </c>
      <c r="S100" s="30">
        <f t="shared" si="28"/>
        <v>0</v>
      </c>
      <c r="T100" s="30">
        <v>0</v>
      </c>
      <c r="U100" s="30">
        <f t="shared" si="29"/>
        <v>0</v>
      </c>
      <c r="V100" s="30">
        <v>0</v>
      </c>
      <c r="W100" s="30">
        <f t="shared" si="30"/>
        <v>0</v>
      </c>
      <c r="X100" s="30">
        <v>0</v>
      </c>
      <c r="Y100" s="30">
        <f t="shared" si="31"/>
        <v>0</v>
      </c>
      <c r="Z100" s="30">
        <v>0</v>
      </c>
      <c r="AA100" s="30">
        <f t="shared" si="32"/>
        <v>0</v>
      </c>
      <c r="AB100" s="30">
        <v>0</v>
      </c>
      <c r="AC100" s="30">
        <f t="shared" si="33"/>
        <v>0</v>
      </c>
      <c r="AD100" s="30">
        <v>0</v>
      </c>
      <c r="AE100" s="30">
        <f t="shared" si="34"/>
        <v>0</v>
      </c>
      <c r="AF100" s="30">
        <v>0</v>
      </c>
      <c r="AG100" s="30">
        <f t="shared" si="35"/>
        <v>0</v>
      </c>
      <c r="AH100" s="30">
        <v>0</v>
      </c>
      <c r="AI100" s="30">
        <f t="shared" si="36"/>
        <v>0</v>
      </c>
      <c r="AJ100" s="30">
        <v>0</v>
      </c>
      <c r="AK100" s="30">
        <f t="shared" si="37"/>
        <v>0</v>
      </c>
      <c r="AL100" s="30">
        <v>26250</v>
      </c>
      <c r="AM100" s="30">
        <f t="shared" si="38"/>
        <v>6.6622587140543088E-4</v>
      </c>
      <c r="AN100" s="30">
        <v>0</v>
      </c>
      <c r="AO100" s="30">
        <f t="shared" si="39"/>
        <v>0</v>
      </c>
      <c r="AP100" s="30">
        <v>0</v>
      </c>
      <c r="AQ100" s="30">
        <f t="shared" si="40"/>
        <v>0</v>
      </c>
      <c r="AR100" s="30">
        <v>0</v>
      </c>
      <c r="AS100" s="30">
        <f t="shared" si="41"/>
        <v>0</v>
      </c>
      <c r="AT100" s="30">
        <v>0</v>
      </c>
      <c r="AU100" s="30">
        <f t="shared" si="42"/>
        <v>0</v>
      </c>
      <c r="AV100" s="30">
        <v>0</v>
      </c>
      <c r="AW100" s="30">
        <f t="shared" si="43"/>
        <v>0</v>
      </c>
    </row>
    <row r="101" spans="1:49">
      <c r="A101" s="2">
        <v>99</v>
      </c>
      <c r="B101" s="1" t="s">
        <v>24</v>
      </c>
      <c r="C101" s="1" t="s">
        <v>123</v>
      </c>
      <c r="D101" s="3">
        <v>283.58120000000002</v>
      </c>
      <c r="E101" s="3">
        <v>14.21</v>
      </c>
      <c r="F101" s="30">
        <v>0</v>
      </c>
      <c r="G101" s="30">
        <f t="shared" si="22"/>
        <v>0</v>
      </c>
      <c r="H101" s="30">
        <v>0</v>
      </c>
      <c r="I101" s="30">
        <f t="shared" si="23"/>
        <v>0</v>
      </c>
      <c r="J101" s="30">
        <v>0</v>
      </c>
      <c r="K101" s="30">
        <f t="shared" si="24"/>
        <v>0</v>
      </c>
      <c r="L101" s="30">
        <v>0</v>
      </c>
      <c r="M101" s="30">
        <f t="shared" si="25"/>
        <v>0</v>
      </c>
      <c r="N101" s="30">
        <v>0</v>
      </c>
      <c r="O101" s="30">
        <f t="shared" si="26"/>
        <v>0</v>
      </c>
      <c r="P101" s="30">
        <v>0</v>
      </c>
      <c r="Q101" s="30">
        <f t="shared" si="27"/>
        <v>0</v>
      </c>
      <c r="R101" s="30">
        <v>0</v>
      </c>
      <c r="S101" s="30">
        <f t="shared" si="28"/>
        <v>0</v>
      </c>
      <c r="T101" s="30">
        <v>0</v>
      </c>
      <c r="U101" s="30">
        <f t="shared" si="29"/>
        <v>0</v>
      </c>
      <c r="V101" s="30">
        <v>0</v>
      </c>
      <c r="W101" s="30">
        <f t="shared" si="30"/>
        <v>0</v>
      </c>
      <c r="X101" s="30">
        <v>0</v>
      </c>
      <c r="Y101" s="30">
        <f t="shared" si="31"/>
        <v>0</v>
      </c>
      <c r="Z101" s="30">
        <v>0</v>
      </c>
      <c r="AA101" s="30">
        <f t="shared" si="32"/>
        <v>0</v>
      </c>
      <c r="AB101" s="30">
        <v>0</v>
      </c>
      <c r="AC101" s="30">
        <f t="shared" si="33"/>
        <v>0</v>
      </c>
      <c r="AD101" s="30">
        <v>0</v>
      </c>
      <c r="AE101" s="30">
        <f t="shared" si="34"/>
        <v>0</v>
      </c>
      <c r="AF101" s="30">
        <v>0</v>
      </c>
      <c r="AG101" s="30">
        <f t="shared" si="35"/>
        <v>0</v>
      </c>
      <c r="AH101" s="30">
        <v>79600</v>
      </c>
      <c r="AI101" s="30">
        <f t="shared" si="36"/>
        <v>8.3424516100093747E-4</v>
      </c>
      <c r="AJ101" s="30">
        <v>0</v>
      </c>
      <c r="AK101" s="30">
        <f t="shared" si="37"/>
        <v>0</v>
      </c>
      <c r="AL101" s="30">
        <v>106800</v>
      </c>
      <c r="AM101" s="30">
        <f t="shared" si="38"/>
        <v>2.7105875453752389E-3</v>
      </c>
      <c r="AN101" s="30">
        <v>0</v>
      </c>
      <c r="AO101" s="30">
        <f t="shared" si="39"/>
        <v>0</v>
      </c>
      <c r="AP101" s="30">
        <v>437333.34375</v>
      </c>
      <c r="AQ101" s="30">
        <f t="shared" si="40"/>
        <v>7.6696483940106126E-3</v>
      </c>
      <c r="AR101" s="30">
        <v>426000</v>
      </c>
      <c r="AS101" s="30">
        <f t="shared" si="41"/>
        <v>8.5351474672400902E-3</v>
      </c>
      <c r="AT101" s="30">
        <v>0</v>
      </c>
      <c r="AU101" s="30">
        <f t="shared" si="42"/>
        <v>0</v>
      </c>
      <c r="AV101" s="30">
        <v>0</v>
      </c>
      <c r="AW101" s="30">
        <f t="shared" si="43"/>
        <v>0</v>
      </c>
    </row>
    <row r="102" spans="1:49">
      <c r="A102" s="2">
        <v>100</v>
      </c>
      <c r="B102" s="1" t="s">
        <v>24</v>
      </c>
      <c r="C102" s="1" t="s">
        <v>124</v>
      </c>
      <c r="D102" s="3">
        <v>283.68</v>
      </c>
      <c r="E102" s="3">
        <v>26.2</v>
      </c>
      <c r="F102" s="30">
        <v>0</v>
      </c>
      <c r="G102" s="30">
        <f t="shared" si="22"/>
        <v>0</v>
      </c>
      <c r="H102" s="30">
        <v>0</v>
      </c>
      <c r="I102" s="30">
        <f t="shared" si="23"/>
        <v>0</v>
      </c>
      <c r="J102" s="30">
        <v>23600.001953125</v>
      </c>
      <c r="K102" s="30">
        <f t="shared" si="24"/>
        <v>7.9003067368699849E-4</v>
      </c>
      <c r="L102" s="30">
        <v>1221270.625</v>
      </c>
      <c r="M102" s="30">
        <f t="shared" si="25"/>
        <v>2.8901517362570843E-2</v>
      </c>
      <c r="N102" s="30">
        <v>0</v>
      </c>
      <c r="O102" s="30">
        <f t="shared" si="26"/>
        <v>0</v>
      </c>
      <c r="P102" s="30">
        <v>0</v>
      </c>
      <c r="Q102" s="30">
        <f t="shared" si="27"/>
        <v>0</v>
      </c>
      <c r="R102" s="30">
        <v>0</v>
      </c>
      <c r="S102" s="30">
        <f t="shared" si="28"/>
        <v>0</v>
      </c>
      <c r="T102" s="30">
        <v>0</v>
      </c>
      <c r="U102" s="30">
        <f t="shared" si="29"/>
        <v>0</v>
      </c>
      <c r="V102" s="30">
        <v>0</v>
      </c>
      <c r="W102" s="30">
        <f t="shared" si="30"/>
        <v>0</v>
      </c>
      <c r="X102" s="30">
        <v>0</v>
      </c>
      <c r="Y102" s="30">
        <f t="shared" si="31"/>
        <v>0</v>
      </c>
      <c r="Z102" s="30">
        <v>0</v>
      </c>
      <c r="AA102" s="30">
        <f t="shared" si="32"/>
        <v>0</v>
      </c>
      <c r="AB102" s="30">
        <v>0</v>
      </c>
      <c r="AC102" s="30">
        <f t="shared" si="33"/>
        <v>0</v>
      </c>
      <c r="AD102" s="30">
        <v>0</v>
      </c>
      <c r="AE102" s="30">
        <f t="shared" si="34"/>
        <v>0</v>
      </c>
      <c r="AF102" s="30">
        <v>0</v>
      </c>
      <c r="AG102" s="30">
        <f t="shared" si="35"/>
        <v>0</v>
      </c>
      <c r="AH102" s="30">
        <v>0</v>
      </c>
      <c r="AI102" s="30">
        <f t="shared" si="36"/>
        <v>0</v>
      </c>
      <c r="AJ102" s="30">
        <v>0</v>
      </c>
      <c r="AK102" s="30">
        <f t="shared" si="37"/>
        <v>0</v>
      </c>
      <c r="AL102" s="30">
        <v>0</v>
      </c>
      <c r="AM102" s="30">
        <f t="shared" si="38"/>
        <v>0</v>
      </c>
      <c r="AN102" s="30">
        <v>0</v>
      </c>
      <c r="AO102" s="30">
        <f t="shared" si="39"/>
        <v>0</v>
      </c>
      <c r="AP102" s="30">
        <v>0</v>
      </c>
      <c r="AQ102" s="30">
        <f t="shared" si="40"/>
        <v>0</v>
      </c>
      <c r="AR102" s="30">
        <v>0</v>
      </c>
      <c r="AS102" s="30">
        <f t="shared" si="41"/>
        <v>0</v>
      </c>
      <c r="AT102" s="30">
        <v>0</v>
      </c>
      <c r="AU102" s="30">
        <f t="shared" si="42"/>
        <v>0</v>
      </c>
      <c r="AV102" s="30">
        <v>0</v>
      </c>
      <c r="AW102" s="30">
        <f t="shared" si="43"/>
        <v>0</v>
      </c>
    </row>
    <row r="103" spans="1:49">
      <c r="A103" s="2">
        <v>101</v>
      </c>
      <c r="B103" s="1" t="s">
        <v>24</v>
      </c>
      <c r="C103" s="1" t="s">
        <v>125</v>
      </c>
      <c r="D103" s="3">
        <v>285.48</v>
      </c>
      <c r="E103" s="3">
        <v>18.399999999999999</v>
      </c>
      <c r="F103" s="30">
        <v>0</v>
      </c>
      <c r="G103" s="30">
        <f t="shared" si="22"/>
        <v>0</v>
      </c>
      <c r="H103" s="30">
        <v>0</v>
      </c>
      <c r="I103" s="30">
        <f t="shared" si="23"/>
        <v>0</v>
      </c>
      <c r="J103" s="30">
        <v>0</v>
      </c>
      <c r="K103" s="30">
        <f t="shared" si="24"/>
        <v>0</v>
      </c>
      <c r="L103" s="30">
        <v>0</v>
      </c>
      <c r="M103" s="30">
        <f t="shared" si="25"/>
        <v>0</v>
      </c>
      <c r="N103" s="30">
        <v>0</v>
      </c>
      <c r="O103" s="30">
        <f t="shared" si="26"/>
        <v>0</v>
      </c>
      <c r="P103" s="30">
        <v>0</v>
      </c>
      <c r="Q103" s="30">
        <f t="shared" si="27"/>
        <v>0</v>
      </c>
      <c r="R103" s="30">
        <v>0</v>
      </c>
      <c r="S103" s="30">
        <f t="shared" si="28"/>
        <v>0</v>
      </c>
      <c r="T103" s="30">
        <v>0</v>
      </c>
      <c r="U103" s="30">
        <f t="shared" si="29"/>
        <v>0</v>
      </c>
      <c r="V103" s="30">
        <v>0</v>
      </c>
      <c r="W103" s="30">
        <f t="shared" si="30"/>
        <v>0</v>
      </c>
      <c r="X103" s="30">
        <v>0</v>
      </c>
      <c r="Y103" s="30">
        <f t="shared" si="31"/>
        <v>0</v>
      </c>
      <c r="Z103" s="30">
        <v>0</v>
      </c>
      <c r="AA103" s="30">
        <f t="shared" si="32"/>
        <v>0</v>
      </c>
      <c r="AB103" s="30">
        <v>0</v>
      </c>
      <c r="AC103" s="30">
        <f t="shared" si="33"/>
        <v>0</v>
      </c>
      <c r="AD103" s="30">
        <v>0</v>
      </c>
      <c r="AE103" s="30">
        <f t="shared" si="34"/>
        <v>0</v>
      </c>
      <c r="AF103" s="30">
        <v>0</v>
      </c>
      <c r="AG103" s="30">
        <f t="shared" si="35"/>
        <v>0</v>
      </c>
      <c r="AH103" s="30">
        <v>0</v>
      </c>
      <c r="AI103" s="30">
        <f t="shared" si="36"/>
        <v>0</v>
      </c>
      <c r="AJ103" s="30">
        <v>0</v>
      </c>
      <c r="AK103" s="30">
        <f t="shared" si="37"/>
        <v>0</v>
      </c>
      <c r="AL103" s="30">
        <v>1080426.625</v>
      </c>
      <c r="AM103" s="30">
        <f t="shared" si="38"/>
        <v>2.7421263608771569E-2</v>
      </c>
      <c r="AN103" s="30">
        <v>852057.125</v>
      </c>
      <c r="AO103" s="30">
        <f t="shared" si="39"/>
        <v>2.211617709928218E-2</v>
      </c>
      <c r="AP103" s="30">
        <v>0</v>
      </c>
      <c r="AQ103" s="30">
        <f t="shared" si="40"/>
        <v>0</v>
      </c>
      <c r="AR103" s="30">
        <v>0</v>
      </c>
      <c r="AS103" s="30">
        <f t="shared" si="41"/>
        <v>0</v>
      </c>
      <c r="AT103" s="30">
        <v>0</v>
      </c>
      <c r="AU103" s="30">
        <f t="shared" si="42"/>
        <v>0</v>
      </c>
      <c r="AV103" s="30">
        <v>0</v>
      </c>
      <c r="AW103" s="30">
        <f t="shared" si="43"/>
        <v>0</v>
      </c>
    </row>
    <row r="104" spans="1:49">
      <c r="A104" s="2">
        <v>102</v>
      </c>
      <c r="B104" s="1" t="s">
        <v>24</v>
      </c>
      <c r="C104" s="1" t="s">
        <v>126</v>
      </c>
      <c r="D104" s="3">
        <v>285.60000000000002</v>
      </c>
      <c r="E104" s="3">
        <v>12.63</v>
      </c>
      <c r="F104" s="30">
        <v>0</v>
      </c>
      <c r="G104" s="30">
        <f t="shared" si="22"/>
        <v>0</v>
      </c>
      <c r="H104" s="30">
        <v>0</v>
      </c>
      <c r="I104" s="30">
        <f t="shared" si="23"/>
        <v>0</v>
      </c>
      <c r="J104" s="30">
        <v>0</v>
      </c>
      <c r="K104" s="30">
        <f t="shared" si="24"/>
        <v>0</v>
      </c>
      <c r="L104" s="30">
        <v>0</v>
      </c>
      <c r="M104" s="30">
        <f t="shared" si="25"/>
        <v>0</v>
      </c>
      <c r="N104" s="30">
        <v>0</v>
      </c>
      <c r="O104" s="30">
        <f t="shared" si="26"/>
        <v>0</v>
      </c>
      <c r="P104" s="30">
        <v>0</v>
      </c>
      <c r="Q104" s="30">
        <f t="shared" si="27"/>
        <v>0</v>
      </c>
      <c r="R104" s="30">
        <v>0</v>
      </c>
      <c r="S104" s="30">
        <f t="shared" si="28"/>
        <v>0</v>
      </c>
      <c r="T104" s="30">
        <v>0</v>
      </c>
      <c r="U104" s="30">
        <f t="shared" si="29"/>
        <v>0</v>
      </c>
      <c r="V104" s="30">
        <v>0</v>
      </c>
      <c r="W104" s="30">
        <f t="shared" si="30"/>
        <v>0</v>
      </c>
      <c r="X104" s="30">
        <v>0</v>
      </c>
      <c r="Y104" s="30">
        <f t="shared" si="31"/>
        <v>0</v>
      </c>
      <c r="Z104" s="30">
        <v>0</v>
      </c>
      <c r="AA104" s="30">
        <f t="shared" si="32"/>
        <v>0</v>
      </c>
      <c r="AB104" s="30">
        <v>0</v>
      </c>
      <c r="AC104" s="30">
        <f t="shared" si="33"/>
        <v>0</v>
      </c>
      <c r="AD104" s="30">
        <v>0</v>
      </c>
      <c r="AE104" s="30">
        <f t="shared" si="34"/>
        <v>0</v>
      </c>
      <c r="AF104" s="30">
        <v>0</v>
      </c>
      <c r="AG104" s="30">
        <f t="shared" si="35"/>
        <v>0</v>
      </c>
      <c r="AH104" s="30">
        <v>0</v>
      </c>
      <c r="AI104" s="30">
        <f t="shared" si="36"/>
        <v>0</v>
      </c>
      <c r="AJ104" s="30">
        <v>0</v>
      </c>
      <c r="AK104" s="30">
        <f t="shared" si="37"/>
        <v>0</v>
      </c>
      <c r="AL104" s="30">
        <v>0</v>
      </c>
      <c r="AM104" s="30">
        <f t="shared" si="38"/>
        <v>0</v>
      </c>
      <c r="AN104" s="30">
        <v>0</v>
      </c>
      <c r="AO104" s="30">
        <f t="shared" si="39"/>
        <v>0</v>
      </c>
      <c r="AP104" s="30">
        <v>0</v>
      </c>
      <c r="AQ104" s="30">
        <f t="shared" si="40"/>
        <v>0</v>
      </c>
      <c r="AR104" s="30">
        <v>2141244.5</v>
      </c>
      <c r="AS104" s="30">
        <f t="shared" si="41"/>
        <v>4.2901027161776462E-2</v>
      </c>
      <c r="AT104" s="30">
        <v>344400</v>
      </c>
      <c r="AU104" s="30">
        <f t="shared" si="42"/>
        <v>9.1557965104778535E-3</v>
      </c>
      <c r="AV104" s="30">
        <v>0</v>
      </c>
      <c r="AW104" s="30">
        <f t="shared" si="43"/>
        <v>0</v>
      </c>
    </row>
    <row r="105" spans="1:49">
      <c r="A105" s="2">
        <v>103</v>
      </c>
      <c r="B105" s="1" t="s">
        <v>24</v>
      </c>
      <c r="C105" s="1" t="s">
        <v>127</v>
      </c>
      <c r="D105" s="3">
        <v>285.60000000000002</v>
      </c>
      <c r="E105" s="3">
        <v>12.96</v>
      </c>
      <c r="F105" s="30">
        <v>0</v>
      </c>
      <c r="G105" s="30">
        <f t="shared" si="22"/>
        <v>0</v>
      </c>
      <c r="H105" s="30">
        <v>0</v>
      </c>
      <c r="I105" s="30">
        <f t="shared" si="23"/>
        <v>0</v>
      </c>
      <c r="J105" s="30">
        <v>0</v>
      </c>
      <c r="K105" s="30">
        <f t="shared" si="24"/>
        <v>0</v>
      </c>
      <c r="L105" s="30">
        <v>0</v>
      </c>
      <c r="M105" s="30">
        <f t="shared" si="25"/>
        <v>0</v>
      </c>
      <c r="N105" s="30">
        <v>0</v>
      </c>
      <c r="O105" s="30">
        <f t="shared" si="26"/>
        <v>0</v>
      </c>
      <c r="P105" s="30">
        <v>0</v>
      </c>
      <c r="Q105" s="30">
        <f t="shared" si="27"/>
        <v>0</v>
      </c>
      <c r="R105" s="30">
        <v>0</v>
      </c>
      <c r="S105" s="30">
        <f t="shared" si="28"/>
        <v>0</v>
      </c>
      <c r="T105" s="30">
        <v>0</v>
      </c>
      <c r="U105" s="30">
        <f t="shared" si="29"/>
        <v>0</v>
      </c>
      <c r="V105" s="30">
        <v>0</v>
      </c>
      <c r="W105" s="30">
        <f t="shared" si="30"/>
        <v>0</v>
      </c>
      <c r="X105" s="30">
        <v>0</v>
      </c>
      <c r="Y105" s="30">
        <f t="shared" si="31"/>
        <v>0</v>
      </c>
      <c r="Z105" s="30">
        <v>0</v>
      </c>
      <c r="AA105" s="30">
        <f t="shared" si="32"/>
        <v>0</v>
      </c>
      <c r="AB105" s="30">
        <v>0</v>
      </c>
      <c r="AC105" s="30">
        <f t="shared" si="33"/>
        <v>0</v>
      </c>
      <c r="AD105" s="30">
        <v>0</v>
      </c>
      <c r="AE105" s="30">
        <f t="shared" si="34"/>
        <v>0</v>
      </c>
      <c r="AF105" s="30">
        <v>0</v>
      </c>
      <c r="AG105" s="30">
        <f t="shared" si="35"/>
        <v>0</v>
      </c>
      <c r="AH105" s="30">
        <v>0</v>
      </c>
      <c r="AI105" s="30">
        <f t="shared" si="36"/>
        <v>0</v>
      </c>
      <c r="AJ105" s="30">
        <v>0</v>
      </c>
      <c r="AK105" s="30">
        <f t="shared" si="37"/>
        <v>0</v>
      </c>
      <c r="AL105" s="30">
        <v>77600</v>
      </c>
      <c r="AM105" s="30">
        <f t="shared" si="38"/>
        <v>1.9694905760404358E-3</v>
      </c>
      <c r="AN105" s="30">
        <v>0</v>
      </c>
      <c r="AO105" s="30">
        <f t="shared" si="39"/>
        <v>0</v>
      </c>
      <c r="AP105" s="30">
        <v>2472177.75</v>
      </c>
      <c r="AQ105" s="30">
        <f t="shared" si="40"/>
        <v>4.3355336109096462E-2</v>
      </c>
      <c r="AR105" s="30">
        <v>0</v>
      </c>
      <c r="AS105" s="30">
        <f t="shared" si="41"/>
        <v>0</v>
      </c>
      <c r="AT105" s="30">
        <v>0</v>
      </c>
      <c r="AU105" s="30">
        <f t="shared" si="42"/>
        <v>0</v>
      </c>
      <c r="AV105" s="30">
        <v>0</v>
      </c>
      <c r="AW105" s="30">
        <f t="shared" si="43"/>
        <v>0</v>
      </c>
    </row>
    <row r="106" spans="1:49">
      <c r="A106" s="2">
        <v>104</v>
      </c>
      <c r="B106" s="1" t="s">
        <v>24</v>
      </c>
      <c r="C106" s="1" t="s">
        <v>128</v>
      </c>
      <c r="D106" s="3">
        <v>285.60000000000002</v>
      </c>
      <c r="E106" s="3">
        <v>15.01</v>
      </c>
      <c r="F106" s="30">
        <v>0</v>
      </c>
      <c r="G106" s="30">
        <f t="shared" si="22"/>
        <v>0</v>
      </c>
      <c r="H106" s="30">
        <v>0</v>
      </c>
      <c r="I106" s="30">
        <f t="shared" si="23"/>
        <v>0</v>
      </c>
      <c r="J106" s="30">
        <v>0</v>
      </c>
      <c r="K106" s="30">
        <f t="shared" si="24"/>
        <v>0</v>
      </c>
      <c r="L106" s="30">
        <v>0</v>
      </c>
      <c r="M106" s="30">
        <f t="shared" si="25"/>
        <v>0</v>
      </c>
      <c r="N106" s="30">
        <v>0</v>
      </c>
      <c r="O106" s="30">
        <f t="shared" si="26"/>
        <v>0</v>
      </c>
      <c r="P106" s="30">
        <v>0</v>
      </c>
      <c r="Q106" s="30">
        <f t="shared" si="27"/>
        <v>0</v>
      </c>
      <c r="R106" s="30">
        <v>0</v>
      </c>
      <c r="S106" s="30">
        <f t="shared" si="28"/>
        <v>0</v>
      </c>
      <c r="T106" s="30">
        <v>0</v>
      </c>
      <c r="U106" s="30">
        <f t="shared" si="29"/>
        <v>0</v>
      </c>
      <c r="V106" s="30">
        <v>0</v>
      </c>
      <c r="W106" s="30">
        <f t="shared" si="30"/>
        <v>0</v>
      </c>
      <c r="X106" s="30">
        <v>0</v>
      </c>
      <c r="Y106" s="30">
        <f t="shared" si="31"/>
        <v>0</v>
      </c>
      <c r="Z106" s="30">
        <v>0</v>
      </c>
      <c r="AA106" s="30">
        <f t="shared" si="32"/>
        <v>0</v>
      </c>
      <c r="AB106" s="30">
        <v>0</v>
      </c>
      <c r="AC106" s="30">
        <f t="shared" si="33"/>
        <v>0</v>
      </c>
      <c r="AD106" s="30">
        <v>0</v>
      </c>
      <c r="AE106" s="30">
        <f t="shared" si="34"/>
        <v>0</v>
      </c>
      <c r="AF106" s="30">
        <v>120400</v>
      </c>
      <c r="AG106" s="30">
        <f t="shared" si="35"/>
        <v>1.7026132252756256E-3</v>
      </c>
      <c r="AH106" s="30">
        <v>0</v>
      </c>
      <c r="AI106" s="30">
        <f t="shared" si="36"/>
        <v>0</v>
      </c>
      <c r="AJ106" s="30">
        <v>0</v>
      </c>
      <c r="AK106" s="30">
        <f t="shared" si="37"/>
        <v>0</v>
      </c>
      <c r="AL106" s="30">
        <v>0</v>
      </c>
      <c r="AM106" s="30">
        <f t="shared" si="38"/>
        <v>0</v>
      </c>
      <c r="AN106" s="30">
        <v>0</v>
      </c>
      <c r="AO106" s="30">
        <f t="shared" si="39"/>
        <v>0</v>
      </c>
      <c r="AP106" s="30">
        <v>734685.6875</v>
      </c>
      <c r="AQ106" s="30">
        <f t="shared" si="40"/>
        <v>1.2884407246244777E-2</v>
      </c>
      <c r="AR106" s="30">
        <v>890026.625</v>
      </c>
      <c r="AS106" s="30">
        <f t="shared" si="41"/>
        <v>1.7832179563720647E-2</v>
      </c>
      <c r="AT106" s="30">
        <v>0</v>
      </c>
      <c r="AU106" s="30">
        <f t="shared" si="42"/>
        <v>0</v>
      </c>
      <c r="AV106" s="30">
        <v>0</v>
      </c>
      <c r="AW106" s="30">
        <f t="shared" si="43"/>
        <v>0</v>
      </c>
    </row>
    <row r="107" spans="1:49">
      <c r="A107" s="2">
        <v>105</v>
      </c>
      <c r="B107" s="1" t="s">
        <v>24</v>
      </c>
      <c r="C107" s="1" t="s">
        <v>129</v>
      </c>
      <c r="D107" s="3">
        <v>285.60000000000002</v>
      </c>
      <c r="E107" s="3">
        <v>15.54</v>
      </c>
      <c r="F107" s="30">
        <v>0</v>
      </c>
      <c r="G107" s="30">
        <f t="shared" si="22"/>
        <v>0</v>
      </c>
      <c r="H107" s="30">
        <v>0</v>
      </c>
      <c r="I107" s="30">
        <f t="shared" si="23"/>
        <v>0</v>
      </c>
      <c r="J107" s="30">
        <v>0</v>
      </c>
      <c r="K107" s="30">
        <f t="shared" si="24"/>
        <v>0</v>
      </c>
      <c r="L107" s="30">
        <v>0</v>
      </c>
      <c r="M107" s="30">
        <f t="shared" si="25"/>
        <v>0</v>
      </c>
      <c r="N107" s="30">
        <v>0</v>
      </c>
      <c r="O107" s="30">
        <f t="shared" si="26"/>
        <v>0</v>
      </c>
      <c r="P107" s="30">
        <v>0</v>
      </c>
      <c r="Q107" s="30">
        <f t="shared" si="27"/>
        <v>0</v>
      </c>
      <c r="R107" s="30">
        <v>0</v>
      </c>
      <c r="S107" s="30">
        <f t="shared" si="28"/>
        <v>0</v>
      </c>
      <c r="T107" s="30">
        <v>0</v>
      </c>
      <c r="U107" s="30">
        <f t="shared" si="29"/>
        <v>0</v>
      </c>
      <c r="V107" s="30">
        <v>0</v>
      </c>
      <c r="W107" s="30">
        <f t="shared" si="30"/>
        <v>0</v>
      </c>
      <c r="X107" s="30">
        <v>0</v>
      </c>
      <c r="Y107" s="30">
        <f t="shared" si="31"/>
        <v>0</v>
      </c>
      <c r="Z107" s="30">
        <v>292000</v>
      </c>
      <c r="AA107" s="30">
        <f t="shared" si="32"/>
        <v>4.9856076334937275E-3</v>
      </c>
      <c r="AB107" s="30">
        <v>200666.65625</v>
      </c>
      <c r="AC107" s="30">
        <f t="shared" si="33"/>
        <v>3.6446347258830996E-3</v>
      </c>
      <c r="AD107" s="30">
        <v>293600</v>
      </c>
      <c r="AE107" s="30">
        <f t="shared" si="34"/>
        <v>4.5544857183503771E-3</v>
      </c>
      <c r="AF107" s="30">
        <v>442400</v>
      </c>
      <c r="AG107" s="30">
        <f t="shared" si="35"/>
        <v>6.2561137114778799E-3</v>
      </c>
      <c r="AH107" s="30">
        <v>93600.0078125</v>
      </c>
      <c r="AI107" s="30">
        <f t="shared" si="36"/>
        <v>9.8097177873402103E-4</v>
      </c>
      <c r="AJ107" s="30">
        <v>115600</v>
      </c>
      <c r="AK107" s="30">
        <f t="shared" si="37"/>
        <v>1.1711221991651231E-3</v>
      </c>
      <c r="AL107" s="30">
        <v>0</v>
      </c>
      <c r="AM107" s="30">
        <f t="shared" si="38"/>
        <v>0</v>
      </c>
      <c r="AN107" s="30">
        <v>0</v>
      </c>
      <c r="AO107" s="30">
        <f t="shared" si="39"/>
        <v>0</v>
      </c>
      <c r="AP107" s="30">
        <v>872400</v>
      </c>
      <c r="AQ107" s="30">
        <f t="shared" si="40"/>
        <v>1.5299545197175144E-2</v>
      </c>
      <c r="AR107" s="30">
        <v>1116000</v>
      </c>
      <c r="AS107" s="30">
        <f t="shared" si="41"/>
        <v>2.2359682097276855E-2</v>
      </c>
      <c r="AT107" s="30">
        <v>0</v>
      </c>
      <c r="AU107" s="30">
        <f t="shared" si="42"/>
        <v>0</v>
      </c>
      <c r="AV107" s="30">
        <v>0</v>
      </c>
      <c r="AW107" s="30">
        <f t="shared" si="43"/>
        <v>0</v>
      </c>
    </row>
    <row r="108" spans="1:49">
      <c r="A108" s="2">
        <v>106</v>
      </c>
      <c r="B108" s="1" t="s">
        <v>24</v>
      </c>
      <c r="C108" s="1" t="s">
        <v>130</v>
      </c>
      <c r="D108" s="3">
        <v>286.54930000000002</v>
      </c>
      <c r="E108" s="3">
        <v>13.31</v>
      </c>
      <c r="F108" s="30">
        <v>0</v>
      </c>
      <c r="G108" s="30">
        <f t="shared" si="22"/>
        <v>0</v>
      </c>
      <c r="H108" s="30">
        <v>0</v>
      </c>
      <c r="I108" s="30">
        <f t="shared" si="23"/>
        <v>0</v>
      </c>
      <c r="J108" s="30">
        <v>0</v>
      </c>
      <c r="K108" s="30">
        <f t="shared" si="24"/>
        <v>0</v>
      </c>
      <c r="L108" s="30">
        <v>0</v>
      </c>
      <c r="M108" s="30">
        <f t="shared" si="25"/>
        <v>0</v>
      </c>
      <c r="N108" s="30">
        <v>0</v>
      </c>
      <c r="O108" s="30">
        <f t="shared" si="26"/>
        <v>0</v>
      </c>
      <c r="P108" s="30">
        <v>0</v>
      </c>
      <c r="Q108" s="30">
        <f t="shared" si="27"/>
        <v>0</v>
      </c>
      <c r="R108" s="30">
        <v>0</v>
      </c>
      <c r="S108" s="30">
        <f t="shared" si="28"/>
        <v>0</v>
      </c>
      <c r="T108" s="30">
        <v>0</v>
      </c>
      <c r="U108" s="30">
        <f t="shared" si="29"/>
        <v>0</v>
      </c>
      <c r="V108" s="30">
        <v>0</v>
      </c>
      <c r="W108" s="30">
        <f t="shared" si="30"/>
        <v>0</v>
      </c>
      <c r="X108" s="30">
        <v>0</v>
      </c>
      <c r="Y108" s="30">
        <f t="shared" si="31"/>
        <v>0</v>
      </c>
      <c r="Z108" s="30">
        <v>0</v>
      </c>
      <c r="AA108" s="30">
        <f t="shared" si="32"/>
        <v>0</v>
      </c>
      <c r="AB108" s="30">
        <v>0</v>
      </c>
      <c r="AC108" s="30">
        <f t="shared" si="33"/>
        <v>0</v>
      </c>
      <c r="AD108" s="30">
        <v>0</v>
      </c>
      <c r="AE108" s="30">
        <f t="shared" si="34"/>
        <v>0</v>
      </c>
      <c r="AF108" s="30">
        <v>0</v>
      </c>
      <c r="AG108" s="30">
        <f t="shared" si="35"/>
        <v>0</v>
      </c>
      <c r="AH108" s="30">
        <v>0</v>
      </c>
      <c r="AI108" s="30">
        <f t="shared" si="36"/>
        <v>0</v>
      </c>
      <c r="AJ108" s="30">
        <v>0</v>
      </c>
      <c r="AK108" s="30">
        <f t="shared" si="37"/>
        <v>0</v>
      </c>
      <c r="AL108" s="30">
        <v>0</v>
      </c>
      <c r="AM108" s="30">
        <f t="shared" si="38"/>
        <v>0</v>
      </c>
      <c r="AN108" s="30">
        <v>55200</v>
      </c>
      <c r="AO108" s="30">
        <f t="shared" si="39"/>
        <v>1.4327830142613694E-3</v>
      </c>
      <c r="AP108" s="30">
        <v>0</v>
      </c>
      <c r="AQ108" s="30">
        <f t="shared" si="40"/>
        <v>0</v>
      </c>
      <c r="AR108" s="30">
        <v>0</v>
      </c>
      <c r="AS108" s="30">
        <f t="shared" si="41"/>
        <v>0</v>
      </c>
      <c r="AT108" s="30">
        <v>0</v>
      </c>
      <c r="AU108" s="30">
        <f t="shared" si="42"/>
        <v>0</v>
      </c>
      <c r="AV108" s="30">
        <v>0</v>
      </c>
      <c r="AW108" s="30">
        <f t="shared" si="43"/>
        <v>0</v>
      </c>
    </row>
    <row r="109" spans="1:49">
      <c r="A109" s="2">
        <v>107</v>
      </c>
      <c r="B109" s="1" t="s">
        <v>24</v>
      </c>
      <c r="C109" s="1" t="s">
        <v>131</v>
      </c>
      <c r="D109" s="3">
        <v>287.64</v>
      </c>
      <c r="E109" s="3">
        <v>24.06</v>
      </c>
      <c r="F109" s="30">
        <v>0</v>
      </c>
      <c r="G109" s="30">
        <f t="shared" si="22"/>
        <v>0</v>
      </c>
      <c r="H109" s="30">
        <v>0</v>
      </c>
      <c r="I109" s="30">
        <f t="shared" si="23"/>
        <v>0</v>
      </c>
      <c r="J109" s="30">
        <v>0</v>
      </c>
      <c r="K109" s="30">
        <f t="shared" si="24"/>
        <v>0</v>
      </c>
      <c r="L109" s="30">
        <v>0</v>
      </c>
      <c r="M109" s="30">
        <f t="shared" si="25"/>
        <v>0</v>
      </c>
      <c r="N109" s="30">
        <v>0</v>
      </c>
      <c r="O109" s="30">
        <f t="shared" si="26"/>
        <v>0</v>
      </c>
      <c r="P109" s="30">
        <v>0</v>
      </c>
      <c r="Q109" s="30">
        <f t="shared" si="27"/>
        <v>0</v>
      </c>
      <c r="R109" s="30">
        <v>0</v>
      </c>
      <c r="S109" s="30">
        <f t="shared" si="28"/>
        <v>0</v>
      </c>
      <c r="T109" s="30">
        <v>0</v>
      </c>
      <c r="U109" s="30">
        <f t="shared" si="29"/>
        <v>0</v>
      </c>
      <c r="V109" s="30">
        <v>0</v>
      </c>
      <c r="W109" s="30">
        <f t="shared" si="30"/>
        <v>0</v>
      </c>
      <c r="X109" s="30">
        <v>0</v>
      </c>
      <c r="Y109" s="30">
        <f t="shared" si="31"/>
        <v>0</v>
      </c>
      <c r="Z109" s="30">
        <v>1498800</v>
      </c>
      <c r="AA109" s="30">
        <f t="shared" si="32"/>
        <v>2.5590509318768488E-2</v>
      </c>
      <c r="AB109" s="30">
        <v>1369515.75</v>
      </c>
      <c r="AC109" s="30">
        <f t="shared" si="33"/>
        <v>2.4874011225239807E-2</v>
      </c>
      <c r="AD109" s="30">
        <v>2329010.5</v>
      </c>
      <c r="AE109" s="30">
        <f t="shared" si="34"/>
        <v>3.612890006859016E-2</v>
      </c>
      <c r="AF109" s="30">
        <v>2090666.625</v>
      </c>
      <c r="AG109" s="30">
        <f t="shared" si="35"/>
        <v>2.9564756190758774E-2</v>
      </c>
      <c r="AH109" s="30">
        <v>190000</v>
      </c>
      <c r="AI109" s="30">
        <f t="shared" si="36"/>
        <v>1.9912887008816348E-3</v>
      </c>
      <c r="AJ109" s="30">
        <v>92800</v>
      </c>
      <c r="AK109" s="30">
        <f t="shared" si="37"/>
        <v>9.4013962009103309E-4</v>
      </c>
      <c r="AL109" s="30">
        <v>0</v>
      </c>
      <c r="AM109" s="30">
        <f t="shared" si="38"/>
        <v>0</v>
      </c>
      <c r="AN109" s="30">
        <v>92000</v>
      </c>
      <c r="AO109" s="30">
        <f t="shared" si="39"/>
        <v>2.3879716904356154E-3</v>
      </c>
      <c r="AP109" s="30">
        <v>0</v>
      </c>
      <c r="AQ109" s="30">
        <f t="shared" si="40"/>
        <v>0</v>
      </c>
      <c r="AR109" s="30">
        <v>0</v>
      </c>
      <c r="AS109" s="30">
        <f t="shared" si="41"/>
        <v>0</v>
      </c>
      <c r="AT109" s="30">
        <v>0</v>
      </c>
      <c r="AU109" s="30">
        <f t="shared" si="42"/>
        <v>0</v>
      </c>
      <c r="AV109" s="30">
        <v>0</v>
      </c>
      <c r="AW109" s="30">
        <f t="shared" si="43"/>
        <v>0</v>
      </c>
    </row>
    <row r="110" spans="1:49">
      <c r="A110" s="2">
        <v>108</v>
      </c>
      <c r="B110" s="1" t="s">
        <v>24</v>
      </c>
      <c r="C110" s="1" t="s">
        <v>132</v>
      </c>
      <c r="D110" s="3">
        <v>288.36</v>
      </c>
      <c r="E110" s="3">
        <v>24.06</v>
      </c>
      <c r="F110" s="30">
        <v>0</v>
      </c>
      <c r="G110" s="30">
        <f t="shared" si="22"/>
        <v>0</v>
      </c>
      <c r="H110" s="30">
        <v>0</v>
      </c>
      <c r="I110" s="30">
        <f t="shared" si="23"/>
        <v>0</v>
      </c>
      <c r="J110" s="30">
        <v>0</v>
      </c>
      <c r="K110" s="30">
        <f t="shared" si="24"/>
        <v>0</v>
      </c>
      <c r="L110" s="30">
        <v>0</v>
      </c>
      <c r="M110" s="30">
        <f t="shared" si="25"/>
        <v>0</v>
      </c>
      <c r="N110" s="30">
        <v>0</v>
      </c>
      <c r="O110" s="30">
        <f t="shared" si="26"/>
        <v>0</v>
      </c>
      <c r="P110" s="30">
        <v>0</v>
      </c>
      <c r="Q110" s="30">
        <f t="shared" si="27"/>
        <v>0</v>
      </c>
      <c r="R110" s="30">
        <v>0</v>
      </c>
      <c r="S110" s="30">
        <f t="shared" si="28"/>
        <v>0</v>
      </c>
      <c r="T110" s="30">
        <v>0</v>
      </c>
      <c r="U110" s="30">
        <f t="shared" si="29"/>
        <v>0</v>
      </c>
      <c r="V110" s="30">
        <v>0</v>
      </c>
      <c r="W110" s="30">
        <f t="shared" si="30"/>
        <v>0</v>
      </c>
      <c r="X110" s="30">
        <v>0</v>
      </c>
      <c r="Y110" s="30">
        <f t="shared" si="31"/>
        <v>0</v>
      </c>
      <c r="Z110" s="30">
        <v>0</v>
      </c>
      <c r="AA110" s="30">
        <f t="shared" si="32"/>
        <v>0</v>
      </c>
      <c r="AB110" s="30">
        <v>0</v>
      </c>
      <c r="AC110" s="30">
        <f t="shared" si="33"/>
        <v>0</v>
      </c>
      <c r="AD110" s="30">
        <v>0</v>
      </c>
      <c r="AE110" s="30">
        <f t="shared" si="34"/>
        <v>0</v>
      </c>
      <c r="AF110" s="30">
        <v>158476.1875</v>
      </c>
      <c r="AG110" s="30">
        <f t="shared" si="35"/>
        <v>2.2410602386109613E-3</v>
      </c>
      <c r="AH110" s="30">
        <v>0</v>
      </c>
      <c r="AI110" s="30">
        <f t="shared" si="36"/>
        <v>0</v>
      </c>
      <c r="AJ110" s="30">
        <v>0</v>
      </c>
      <c r="AK110" s="30">
        <f t="shared" si="37"/>
        <v>0</v>
      </c>
      <c r="AL110" s="30">
        <v>0</v>
      </c>
      <c r="AM110" s="30">
        <f t="shared" si="38"/>
        <v>0</v>
      </c>
      <c r="AN110" s="30">
        <v>0</v>
      </c>
      <c r="AO110" s="30">
        <f t="shared" si="39"/>
        <v>0</v>
      </c>
      <c r="AP110" s="30">
        <v>0</v>
      </c>
      <c r="AQ110" s="30">
        <f t="shared" si="40"/>
        <v>0</v>
      </c>
      <c r="AR110" s="30">
        <v>0</v>
      </c>
      <c r="AS110" s="30">
        <f t="shared" si="41"/>
        <v>0</v>
      </c>
      <c r="AT110" s="30">
        <v>0</v>
      </c>
      <c r="AU110" s="30">
        <f t="shared" si="42"/>
        <v>0</v>
      </c>
      <c r="AV110" s="30">
        <v>0</v>
      </c>
      <c r="AW110" s="30">
        <f t="shared" si="43"/>
        <v>0</v>
      </c>
    </row>
    <row r="111" spans="1:49">
      <c r="A111" s="2">
        <v>109</v>
      </c>
      <c r="B111" s="1" t="s">
        <v>24</v>
      </c>
      <c r="C111" s="1" t="s">
        <v>133</v>
      </c>
      <c r="D111" s="3">
        <v>289.2</v>
      </c>
      <c r="E111" s="3">
        <v>25.66</v>
      </c>
      <c r="F111" s="30">
        <v>0</v>
      </c>
      <c r="G111" s="30">
        <f t="shared" si="22"/>
        <v>0</v>
      </c>
      <c r="H111" s="30">
        <v>0</v>
      </c>
      <c r="I111" s="30">
        <f t="shared" si="23"/>
        <v>0</v>
      </c>
      <c r="J111" s="30">
        <v>0</v>
      </c>
      <c r="K111" s="30">
        <f t="shared" si="24"/>
        <v>0</v>
      </c>
      <c r="L111" s="30">
        <v>0</v>
      </c>
      <c r="M111" s="30">
        <f t="shared" si="25"/>
        <v>0</v>
      </c>
      <c r="N111" s="30">
        <v>0</v>
      </c>
      <c r="O111" s="30">
        <f t="shared" si="26"/>
        <v>0</v>
      </c>
      <c r="P111" s="30">
        <v>0</v>
      </c>
      <c r="Q111" s="30">
        <f t="shared" si="27"/>
        <v>0</v>
      </c>
      <c r="R111" s="30">
        <v>0</v>
      </c>
      <c r="S111" s="30">
        <f t="shared" si="28"/>
        <v>0</v>
      </c>
      <c r="T111" s="30">
        <v>0</v>
      </c>
      <c r="U111" s="30">
        <f t="shared" si="29"/>
        <v>0</v>
      </c>
      <c r="V111" s="30">
        <v>0</v>
      </c>
      <c r="W111" s="30">
        <f t="shared" si="30"/>
        <v>0</v>
      </c>
      <c r="X111" s="30">
        <v>0</v>
      </c>
      <c r="Y111" s="30">
        <f t="shared" si="31"/>
        <v>0</v>
      </c>
      <c r="Z111" s="30">
        <v>0</v>
      </c>
      <c r="AA111" s="30">
        <f t="shared" si="32"/>
        <v>0</v>
      </c>
      <c r="AB111" s="30">
        <v>0</v>
      </c>
      <c r="AC111" s="30">
        <f t="shared" si="33"/>
        <v>0</v>
      </c>
      <c r="AD111" s="30">
        <v>0</v>
      </c>
      <c r="AE111" s="30">
        <f t="shared" si="34"/>
        <v>0</v>
      </c>
      <c r="AF111" s="30">
        <v>0</v>
      </c>
      <c r="AG111" s="30">
        <f t="shared" si="35"/>
        <v>0</v>
      </c>
      <c r="AH111" s="30">
        <v>0</v>
      </c>
      <c r="AI111" s="30">
        <f t="shared" si="36"/>
        <v>0</v>
      </c>
      <c r="AJ111" s="30">
        <v>7466.66650390625</v>
      </c>
      <c r="AK111" s="30">
        <f t="shared" si="37"/>
        <v>7.5643416059578277E-5</v>
      </c>
      <c r="AL111" s="30">
        <v>0</v>
      </c>
      <c r="AM111" s="30">
        <f t="shared" si="38"/>
        <v>0</v>
      </c>
      <c r="AN111" s="30">
        <v>0</v>
      </c>
      <c r="AO111" s="30">
        <f t="shared" si="39"/>
        <v>0</v>
      </c>
      <c r="AP111" s="30">
        <v>0</v>
      </c>
      <c r="AQ111" s="30">
        <f t="shared" si="40"/>
        <v>0</v>
      </c>
      <c r="AR111" s="30">
        <v>0</v>
      </c>
      <c r="AS111" s="30">
        <f t="shared" si="41"/>
        <v>0</v>
      </c>
      <c r="AT111" s="30">
        <v>0</v>
      </c>
      <c r="AU111" s="30">
        <f t="shared" si="42"/>
        <v>0</v>
      </c>
      <c r="AV111" s="30">
        <v>0</v>
      </c>
      <c r="AW111" s="30">
        <f t="shared" si="43"/>
        <v>0</v>
      </c>
    </row>
    <row r="112" spans="1:49">
      <c r="A112" s="2">
        <v>110</v>
      </c>
      <c r="B112" s="1" t="s">
        <v>24</v>
      </c>
      <c r="C112" s="1" t="s">
        <v>134</v>
      </c>
      <c r="D112" s="3">
        <v>289.68799999999999</v>
      </c>
      <c r="E112" s="3">
        <v>25.71</v>
      </c>
      <c r="F112" s="30">
        <v>0</v>
      </c>
      <c r="G112" s="30">
        <f t="shared" si="22"/>
        <v>0</v>
      </c>
      <c r="H112" s="30">
        <v>0</v>
      </c>
      <c r="I112" s="30">
        <f t="shared" si="23"/>
        <v>0</v>
      </c>
      <c r="J112" s="30">
        <v>0</v>
      </c>
      <c r="K112" s="30">
        <f t="shared" si="24"/>
        <v>0</v>
      </c>
      <c r="L112" s="30">
        <v>0</v>
      </c>
      <c r="M112" s="30">
        <f t="shared" si="25"/>
        <v>0</v>
      </c>
      <c r="N112" s="30">
        <v>0</v>
      </c>
      <c r="O112" s="30">
        <f t="shared" si="26"/>
        <v>0</v>
      </c>
      <c r="P112" s="30">
        <v>0</v>
      </c>
      <c r="Q112" s="30">
        <f t="shared" si="27"/>
        <v>0</v>
      </c>
      <c r="R112" s="30">
        <v>0</v>
      </c>
      <c r="S112" s="30">
        <f t="shared" si="28"/>
        <v>0</v>
      </c>
      <c r="T112" s="30">
        <v>0</v>
      </c>
      <c r="U112" s="30">
        <f t="shared" si="29"/>
        <v>0</v>
      </c>
      <c r="V112" s="30">
        <v>0</v>
      </c>
      <c r="W112" s="30">
        <f t="shared" si="30"/>
        <v>0</v>
      </c>
      <c r="X112" s="30">
        <v>0</v>
      </c>
      <c r="Y112" s="30">
        <f t="shared" si="31"/>
        <v>0</v>
      </c>
      <c r="Z112" s="30">
        <v>0</v>
      </c>
      <c r="AA112" s="30">
        <f t="shared" si="32"/>
        <v>0</v>
      </c>
      <c r="AB112" s="30">
        <v>0</v>
      </c>
      <c r="AC112" s="30">
        <f t="shared" si="33"/>
        <v>0</v>
      </c>
      <c r="AD112" s="30">
        <v>311600</v>
      </c>
      <c r="AE112" s="30">
        <f t="shared" si="34"/>
        <v>4.8337116820094603E-3</v>
      </c>
      <c r="AF112" s="30">
        <v>335600</v>
      </c>
      <c r="AG112" s="30">
        <f t="shared" si="35"/>
        <v>4.7458222458679391E-3</v>
      </c>
      <c r="AH112" s="30">
        <v>770400</v>
      </c>
      <c r="AI112" s="30">
        <f t="shared" si="36"/>
        <v>8.0741516587326916E-3</v>
      </c>
      <c r="AJ112" s="30">
        <v>747413.3125</v>
      </c>
      <c r="AK112" s="30">
        <f t="shared" si="37"/>
        <v>7.5719059015595964E-3</v>
      </c>
      <c r="AL112" s="30">
        <v>0</v>
      </c>
      <c r="AM112" s="30">
        <f t="shared" si="38"/>
        <v>0</v>
      </c>
      <c r="AN112" s="30">
        <v>0</v>
      </c>
      <c r="AO112" s="30">
        <f t="shared" si="39"/>
        <v>0</v>
      </c>
      <c r="AP112" s="30">
        <v>0</v>
      </c>
      <c r="AQ112" s="30">
        <f t="shared" si="40"/>
        <v>0</v>
      </c>
      <c r="AR112" s="30">
        <v>0</v>
      </c>
      <c r="AS112" s="30">
        <f t="shared" si="41"/>
        <v>0</v>
      </c>
      <c r="AT112" s="30">
        <v>0</v>
      </c>
      <c r="AU112" s="30">
        <f t="shared" si="42"/>
        <v>0</v>
      </c>
      <c r="AV112" s="30">
        <v>0</v>
      </c>
      <c r="AW112" s="30">
        <f t="shared" si="43"/>
        <v>0</v>
      </c>
    </row>
    <row r="113" spans="1:49">
      <c r="A113" s="2">
        <v>111</v>
      </c>
      <c r="B113" s="1" t="s">
        <v>24</v>
      </c>
      <c r="C113" s="1" t="s">
        <v>135</v>
      </c>
      <c r="D113" s="3">
        <v>291.702</v>
      </c>
      <c r="E113" s="3">
        <v>20.45</v>
      </c>
      <c r="F113" s="30">
        <v>0</v>
      </c>
      <c r="G113" s="30">
        <f t="shared" si="22"/>
        <v>0</v>
      </c>
      <c r="H113" s="30">
        <v>0</v>
      </c>
      <c r="I113" s="30">
        <f t="shared" si="23"/>
        <v>0</v>
      </c>
      <c r="J113" s="30">
        <v>0</v>
      </c>
      <c r="K113" s="30">
        <f t="shared" si="24"/>
        <v>0</v>
      </c>
      <c r="L113" s="30">
        <v>0</v>
      </c>
      <c r="M113" s="30">
        <f t="shared" si="25"/>
        <v>0</v>
      </c>
      <c r="N113" s="30">
        <v>0</v>
      </c>
      <c r="O113" s="30">
        <f t="shared" si="26"/>
        <v>0</v>
      </c>
      <c r="P113" s="30">
        <v>0</v>
      </c>
      <c r="Q113" s="30">
        <f t="shared" si="27"/>
        <v>0</v>
      </c>
      <c r="R113" s="30">
        <v>0</v>
      </c>
      <c r="S113" s="30">
        <f t="shared" si="28"/>
        <v>0</v>
      </c>
      <c r="T113" s="30">
        <v>0</v>
      </c>
      <c r="U113" s="30">
        <f t="shared" si="29"/>
        <v>0</v>
      </c>
      <c r="V113" s="30">
        <v>0</v>
      </c>
      <c r="W113" s="30">
        <f t="shared" si="30"/>
        <v>0</v>
      </c>
      <c r="X113" s="30">
        <v>0</v>
      </c>
      <c r="Y113" s="30">
        <f t="shared" si="31"/>
        <v>0</v>
      </c>
      <c r="Z113" s="30">
        <v>0</v>
      </c>
      <c r="AA113" s="30">
        <f t="shared" si="32"/>
        <v>0</v>
      </c>
      <c r="AB113" s="30">
        <v>0</v>
      </c>
      <c r="AC113" s="30">
        <f t="shared" si="33"/>
        <v>0</v>
      </c>
      <c r="AD113" s="30">
        <v>0</v>
      </c>
      <c r="AE113" s="30">
        <f t="shared" si="34"/>
        <v>0</v>
      </c>
      <c r="AF113" s="30">
        <v>0</v>
      </c>
      <c r="AG113" s="30">
        <f t="shared" si="35"/>
        <v>0</v>
      </c>
      <c r="AH113" s="30">
        <v>0</v>
      </c>
      <c r="AI113" s="30">
        <f t="shared" si="36"/>
        <v>0</v>
      </c>
      <c r="AJ113" s="30">
        <v>0</v>
      </c>
      <c r="AK113" s="30">
        <f t="shared" si="37"/>
        <v>0</v>
      </c>
      <c r="AL113" s="30">
        <v>0</v>
      </c>
      <c r="AM113" s="30">
        <f t="shared" si="38"/>
        <v>0</v>
      </c>
      <c r="AN113" s="30">
        <v>0</v>
      </c>
      <c r="AO113" s="30">
        <f t="shared" si="39"/>
        <v>0</v>
      </c>
      <c r="AP113" s="30">
        <v>1089600</v>
      </c>
      <c r="AQ113" s="30">
        <f t="shared" si="40"/>
        <v>1.9108647921643782E-2</v>
      </c>
      <c r="AR113" s="30">
        <v>1123942.875</v>
      </c>
      <c r="AS113" s="30">
        <f t="shared" si="41"/>
        <v>2.251882202553708E-2</v>
      </c>
      <c r="AT113" s="30">
        <v>0</v>
      </c>
      <c r="AU113" s="30">
        <f t="shared" si="42"/>
        <v>0</v>
      </c>
      <c r="AV113" s="30">
        <v>0</v>
      </c>
      <c r="AW113" s="30">
        <f t="shared" si="43"/>
        <v>0</v>
      </c>
    </row>
    <row r="114" spans="1:49">
      <c r="A114" s="2">
        <v>112</v>
      </c>
      <c r="B114" s="1" t="s">
        <v>24</v>
      </c>
      <c r="C114" s="1" t="s">
        <v>136</v>
      </c>
      <c r="D114" s="3">
        <v>293.64</v>
      </c>
      <c r="E114" s="3">
        <v>25.91</v>
      </c>
      <c r="F114" s="30">
        <v>0</v>
      </c>
      <c r="G114" s="30">
        <f t="shared" si="22"/>
        <v>0</v>
      </c>
      <c r="H114" s="30">
        <v>0</v>
      </c>
      <c r="I114" s="30">
        <f t="shared" si="23"/>
        <v>0</v>
      </c>
      <c r="J114" s="30">
        <v>0</v>
      </c>
      <c r="K114" s="30">
        <f t="shared" si="24"/>
        <v>0</v>
      </c>
      <c r="L114" s="30">
        <v>0</v>
      </c>
      <c r="M114" s="30">
        <f t="shared" si="25"/>
        <v>0</v>
      </c>
      <c r="N114" s="30">
        <v>0</v>
      </c>
      <c r="O114" s="30">
        <f t="shared" si="26"/>
        <v>0</v>
      </c>
      <c r="P114" s="30">
        <v>0</v>
      </c>
      <c r="Q114" s="30">
        <f t="shared" si="27"/>
        <v>0</v>
      </c>
      <c r="R114" s="30">
        <v>2058750</v>
      </c>
      <c r="S114" s="30">
        <f t="shared" si="28"/>
        <v>4.1706713674820865E-2</v>
      </c>
      <c r="T114" s="30">
        <v>2027670.625</v>
      </c>
      <c r="U114" s="30">
        <f t="shared" si="29"/>
        <v>5.6444887855904166E-2</v>
      </c>
      <c r="V114" s="30">
        <v>0</v>
      </c>
      <c r="W114" s="30">
        <f t="shared" si="30"/>
        <v>0</v>
      </c>
      <c r="X114" s="30">
        <v>0</v>
      </c>
      <c r="Y114" s="30">
        <f t="shared" si="31"/>
        <v>0</v>
      </c>
      <c r="Z114" s="30">
        <v>0</v>
      </c>
      <c r="AA114" s="30">
        <f t="shared" si="32"/>
        <v>0</v>
      </c>
      <c r="AB114" s="30">
        <v>0</v>
      </c>
      <c r="AC114" s="30">
        <f t="shared" si="33"/>
        <v>0</v>
      </c>
      <c r="AD114" s="30">
        <v>0</v>
      </c>
      <c r="AE114" s="30">
        <f t="shared" si="34"/>
        <v>0</v>
      </c>
      <c r="AF114" s="30">
        <v>0</v>
      </c>
      <c r="AG114" s="30">
        <f t="shared" si="35"/>
        <v>0</v>
      </c>
      <c r="AH114" s="30">
        <v>0</v>
      </c>
      <c r="AI114" s="30">
        <f t="shared" si="36"/>
        <v>0</v>
      </c>
      <c r="AJ114" s="30">
        <v>0</v>
      </c>
      <c r="AK114" s="30">
        <f t="shared" si="37"/>
        <v>0</v>
      </c>
      <c r="AL114" s="30">
        <v>0</v>
      </c>
      <c r="AM114" s="30">
        <f t="shared" si="38"/>
        <v>0</v>
      </c>
      <c r="AN114" s="30">
        <v>0</v>
      </c>
      <c r="AO114" s="30">
        <f t="shared" si="39"/>
        <v>0</v>
      </c>
      <c r="AP114" s="30">
        <v>0</v>
      </c>
      <c r="AQ114" s="30">
        <f t="shared" si="40"/>
        <v>0</v>
      </c>
      <c r="AR114" s="30">
        <v>0</v>
      </c>
      <c r="AS114" s="30">
        <f t="shared" si="41"/>
        <v>0</v>
      </c>
      <c r="AT114" s="30">
        <v>0</v>
      </c>
      <c r="AU114" s="30">
        <f t="shared" si="42"/>
        <v>0</v>
      </c>
      <c r="AV114" s="30">
        <v>0</v>
      </c>
      <c r="AW114" s="30">
        <f t="shared" si="43"/>
        <v>0</v>
      </c>
    </row>
    <row r="115" spans="1:49">
      <c r="A115" s="2">
        <v>113</v>
      </c>
      <c r="B115" s="1" t="s">
        <v>24</v>
      </c>
      <c r="C115" s="1" t="s">
        <v>137</v>
      </c>
      <c r="D115" s="3">
        <v>293.64780000000002</v>
      </c>
      <c r="E115" s="3">
        <v>25.27</v>
      </c>
      <c r="F115" s="30">
        <v>0</v>
      </c>
      <c r="G115" s="30">
        <f t="shared" si="22"/>
        <v>0</v>
      </c>
      <c r="H115" s="30">
        <v>0</v>
      </c>
      <c r="I115" s="30">
        <f t="shared" si="23"/>
        <v>0</v>
      </c>
      <c r="J115" s="30">
        <v>0</v>
      </c>
      <c r="K115" s="30">
        <f t="shared" si="24"/>
        <v>0</v>
      </c>
      <c r="L115" s="30">
        <v>0</v>
      </c>
      <c r="M115" s="30">
        <f t="shared" si="25"/>
        <v>0</v>
      </c>
      <c r="N115" s="30">
        <v>0</v>
      </c>
      <c r="O115" s="30">
        <f t="shared" si="26"/>
        <v>0</v>
      </c>
      <c r="P115" s="30">
        <v>0</v>
      </c>
      <c r="Q115" s="30">
        <f t="shared" si="27"/>
        <v>0</v>
      </c>
      <c r="R115" s="30">
        <v>0</v>
      </c>
      <c r="S115" s="30">
        <f t="shared" si="28"/>
        <v>0</v>
      </c>
      <c r="T115" s="30">
        <v>0</v>
      </c>
      <c r="U115" s="30">
        <f t="shared" si="29"/>
        <v>0</v>
      </c>
      <c r="V115" s="30">
        <v>1418533.375</v>
      </c>
      <c r="W115" s="30">
        <f t="shared" si="30"/>
        <v>2.6469033591661691E-2</v>
      </c>
      <c r="X115" s="30">
        <v>1376711.125</v>
      </c>
      <c r="Y115" s="30">
        <f t="shared" si="31"/>
        <v>2.7483646190594145E-2</v>
      </c>
      <c r="Z115" s="30">
        <v>229600</v>
      </c>
      <c r="AA115" s="30">
        <f t="shared" si="32"/>
        <v>3.9201901118156154E-3</v>
      </c>
      <c r="AB115" s="30">
        <v>205200</v>
      </c>
      <c r="AC115" s="30">
        <f t="shared" si="33"/>
        <v>3.7269721822616561E-3</v>
      </c>
      <c r="AD115" s="30">
        <v>0</v>
      </c>
      <c r="AE115" s="30">
        <f t="shared" si="34"/>
        <v>0</v>
      </c>
      <c r="AF115" s="30">
        <v>0</v>
      </c>
      <c r="AG115" s="30">
        <f t="shared" si="35"/>
        <v>0</v>
      </c>
      <c r="AH115" s="30">
        <v>0</v>
      </c>
      <c r="AI115" s="30">
        <f t="shared" si="36"/>
        <v>0</v>
      </c>
      <c r="AJ115" s="30">
        <v>0</v>
      </c>
      <c r="AK115" s="30">
        <f t="shared" si="37"/>
        <v>0</v>
      </c>
      <c r="AL115" s="30">
        <v>0</v>
      </c>
      <c r="AM115" s="30">
        <f t="shared" si="38"/>
        <v>0</v>
      </c>
      <c r="AN115" s="30">
        <v>0</v>
      </c>
      <c r="AO115" s="30">
        <f t="shared" si="39"/>
        <v>0</v>
      </c>
      <c r="AP115" s="30">
        <v>0</v>
      </c>
      <c r="AQ115" s="30">
        <f t="shared" si="40"/>
        <v>0</v>
      </c>
      <c r="AR115" s="30">
        <v>0</v>
      </c>
      <c r="AS115" s="30">
        <f t="shared" si="41"/>
        <v>0</v>
      </c>
      <c r="AT115" s="30">
        <v>0</v>
      </c>
      <c r="AU115" s="30">
        <f t="shared" si="42"/>
        <v>0</v>
      </c>
      <c r="AV115" s="30">
        <v>0</v>
      </c>
      <c r="AW115" s="30">
        <f t="shared" si="43"/>
        <v>0</v>
      </c>
    </row>
    <row r="116" spans="1:49">
      <c r="A116" s="2">
        <v>114</v>
      </c>
      <c r="B116" s="1" t="s">
        <v>24</v>
      </c>
      <c r="C116" s="1" t="s">
        <v>138</v>
      </c>
      <c r="D116" s="3">
        <v>293.68200000000002</v>
      </c>
      <c r="E116" s="3">
        <v>21.29</v>
      </c>
      <c r="F116" s="30">
        <v>0</v>
      </c>
      <c r="G116" s="30">
        <f t="shared" si="22"/>
        <v>0</v>
      </c>
      <c r="H116" s="30">
        <v>0</v>
      </c>
      <c r="I116" s="30">
        <f t="shared" si="23"/>
        <v>0</v>
      </c>
      <c r="J116" s="30">
        <v>124000</v>
      </c>
      <c r="K116" s="30">
        <f t="shared" si="24"/>
        <v>4.1510082809216005E-3</v>
      </c>
      <c r="L116" s="30">
        <v>216000</v>
      </c>
      <c r="M116" s="30">
        <f t="shared" si="25"/>
        <v>5.1116661798979255E-3</v>
      </c>
      <c r="N116" s="30">
        <v>152000</v>
      </c>
      <c r="O116" s="30">
        <f t="shared" si="26"/>
        <v>3.4360506677504656E-3</v>
      </c>
      <c r="P116" s="30">
        <v>118400</v>
      </c>
      <c r="Q116" s="30">
        <f t="shared" si="27"/>
        <v>3.1351823659403824E-3</v>
      </c>
      <c r="R116" s="30">
        <v>454400</v>
      </c>
      <c r="S116" s="30">
        <f t="shared" si="28"/>
        <v>9.2053579569343538E-3</v>
      </c>
      <c r="T116" s="30">
        <v>316160</v>
      </c>
      <c r="U116" s="30">
        <f t="shared" si="29"/>
        <v>8.8010426962331027E-3</v>
      </c>
      <c r="V116" s="30">
        <v>563600</v>
      </c>
      <c r="W116" s="30">
        <f t="shared" si="30"/>
        <v>1.0516458474063418E-2</v>
      </c>
      <c r="X116" s="30">
        <v>461200</v>
      </c>
      <c r="Y116" s="30">
        <f t="shared" si="31"/>
        <v>9.207056871209653E-3</v>
      </c>
      <c r="Z116" s="30">
        <v>0</v>
      </c>
      <c r="AA116" s="30">
        <f t="shared" si="32"/>
        <v>0</v>
      </c>
      <c r="AB116" s="30">
        <v>307200</v>
      </c>
      <c r="AC116" s="30">
        <f t="shared" si="33"/>
        <v>5.5795606939121872E-3</v>
      </c>
      <c r="AD116" s="30">
        <v>476000</v>
      </c>
      <c r="AE116" s="30">
        <f t="shared" si="34"/>
        <v>7.3839754834290859E-3</v>
      </c>
      <c r="AF116" s="30">
        <v>563600</v>
      </c>
      <c r="AG116" s="30">
        <f t="shared" si="35"/>
        <v>7.9700399814397228E-3</v>
      </c>
      <c r="AH116" s="30">
        <v>924000</v>
      </c>
      <c r="AI116" s="30">
        <f t="shared" si="36"/>
        <v>9.6839513663927925E-3</v>
      </c>
      <c r="AJ116" s="30">
        <v>933200</v>
      </c>
      <c r="AK116" s="30">
        <f t="shared" si="37"/>
        <v>9.454076438243017E-3</v>
      </c>
      <c r="AL116" s="30">
        <v>701200</v>
      </c>
      <c r="AM116" s="30">
        <f t="shared" si="38"/>
        <v>1.7796479277313832E-2</v>
      </c>
      <c r="AN116" s="30">
        <v>395200</v>
      </c>
      <c r="AO116" s="30">
        <f t="shared" si="39"/>
        <v>1.0257895783262557E-2</v>
      </c>
      <c r="AP116" s="30">
        <v>0</v>
      </c>
      <c r="AQ116" s="30">
        <f t="shared" si="40"/>
        <v>0</v>
      </c>
      <c r="AR116" s="30">
        <v>0</v>
      </c>
      <c r="AS116" s="30">
        <f t="shared" si="41"/>
        <v>0</v>
      </c>
      <c r="AT116" s="30">
        <v>131600</v>
      </c>
      <c r="AU116" s="30">
        <f t="shared" si="42"/>
        <v>3.498556390182594E-3</v>
      </c>
      <c r="AV116" s="30">
        <v>49600</v>
      </c>
      <c r="AW116" s="30">
        <f t="shared" si="43"/>
        <v>1.3219401656172742E-3</v>
      </c>
    </row>
    <row r="117" spans="1:49">
      <c r="A117" s="2">
        <v>115</v>
      </c>
      <c r="B117" s="1" t="s">
        <v>24</v>
      </c>
      <c r="C117" s="1" t="s">
        <v>139</v>
      </c>
      <c r="D117" s="3">
        <v>294.60000000000002</v>
      </c>
      <c r="E117" s="3">
        <v>24.48</v>
      </c>
      <c r="F117" s="30">
        <v>0</v>
      </c>
      <c r="G117" s="30">
        <f t="shared" si="22"/>
        <v>0</v>
      </c>
      <c r="H117" s="30">
        <v>0</v>
      </c>
      <c r="I117" s="30">
        <f t="shared" si="23"/>
        <v>0</v>
      </c>
      <c r="J117" s="30">
        <v>0</v>
      </c>
      <c r="K117" s="30">
        <f t="shared" si="24"/>
        <v>0</v>
      </c>
      <c r="L117" s="30">
        <v>0</v>
      </c>
      <c r="M117" s="30">
        <f t="shared" si="25"/>
        <v>0</v>
      </c>
      <c r="N117" s="30">
        <v>829200</v>
      </c>
      <c r="O117" s="30">
        <f t="shared" si="26"/>
        <v>1.8744560616438723E-2</v>
      </c>
      <c r="P117" s="30">
        <v>1029653.3125</v>
      </c>
      <c r="Q117" s="30">
        <f t="shared" si="27"/>
        <v>2.7264788077551536E-2</v>
      </c>
      <c r="R117" s="30">
        <v>332400</v>
      </c>
      <c r="S117" s="30">
        <f t="shared" si="28"/>
        <v>6.7338489984264506E-3</v>
      </c>
      <c r="T117" s="30">
        <v>700000</v>
      </c>
      <c r="U117" s="30">
        <f t="shared" si="29"/>
        <v>1.9486114269240802E-2</v>
      </c>
      <c r="V117" s="30">
        <v>0</v>
      </c>
      <c r="W117" s="30">
        <f t="shared" si="30"/>
        <v>0</v>
      </c>
      <c r="X117" s="30">
        <v>0</v>
      </c>
      <c r="Y117" s="30">
        <f t="shared" si="31"/>
        <v>0</v>
      </c>
      <c r="Z117" s="30">
        <v>0</v>
      </c>
      <c r="AA117" s="30">
        <f t="shared" si="32"/>
        <v>0</v>
      </c>
      <c r="AB117" s="30">
        <v>0</v>
      </c>
      <c r="AC117" s="30">
        <f t="shared" si="33"/>
        <v>0</v>
      </c>
      <c r="AD117" s="30">
        <v>0</v>
      </c>
      <c r="AE117" s="30">
        <f t="shared" si="34"/>
        <v>0</v>
      </c>
      <c r="AF117" s="30">
        <v>0</v>
      </c>
      <c r="AG117" s="30">
        <f t="shared" si="35"/>
        <v>0</v>
      </c>
      <c r="AH117" s="30">
        <v>0</v>
      </c>
      <c r="AI117" s="30">
        <f t="shared" si="36"/>
        <v>0</v>
      </c>
      <c r="AJ117" s="30">
        <v>0</v>
      </c>
      <c r="AK117" s="30">
        <f t="shared" si="37"/>
        <v>0</v>
      </c>
      <c r="AL117" s="30">
        <v>0</v>
      </c>
      <c r="AM117" s="30">
        <f t="shared" si="38"/>
        <v>0</v>
      </c>
      <c r="AN117" s="30">
        <v>0</v>
      </c>
      <c r="AO117" s="30">
        <f t="shared" si="39"/>
        <v>0</v>
      </c>
      <c r="AP117" s="30">
        <v>0</v>
      </c>
      <c r="AQ117" s="30">
        <f t="shared" si="40"/>
        <v>0</v>
      </c>
      <c r="AR117" s="30">
        <v>0</v>
      </c>
      <c r="AS117" s="30">
        <f t="shared" si="41"/>
        <v>0</v>
      </c>
      <c r="AT117" s="30">
        <v>0</v>
      </c>
      <c r="AU117" s="30">
        <f t="shared" si="42"/>
        <v>0</v>
      </c>
      <c r="AV117" s="30">
        <v>0</v>
      </c>
      <c r="AW117" s="30">
        <f t="shared" si="43"/>
        <v>0</v>
      </c>
    </row>
    <row r="118" spans="1:49">
      <c r="A118" s="2">
        <v>116</v>
      </c>
      <c r="B118" s="1" t="s">
        <v>24</v>
      </c>
      <c r="C118" s="1" t="s">
        <v>140</v>
      </c>
      <c r="D118" s="3">
        <v>295.32</v>
      </c>
      <c r="E118" s="3">
        <v>26.6</v>
      </c>
      <c r="F118" s="30">
        <v>0</v>
      </c>
      <c r="G118" s="30">
        <f t="shared" si="22"/>
        <v>0</v>
      </c>
      <c r="H118" s="30">
        <v>0</v>
      </c>
      <c r="I118" s="30">
        <f t="shared" si="23"/>
        <v>0</v>
      </c>
      <c r="J118" s="30">
        <v>0</v>
      </c>
      <c r="K118" s="30">
        <f t="shared" si="24"/>
        <v>0</v>
      </c>
      <c r="L118" s="30">
        <v>0</v>
      </c>
      <c r="M118" s="30">
        <f t="shared" si="25"/>
        <v>0</v>
      </c>
      <c r="N118" s="30">
        <v>0</v>
      </c>
      <c r="O118" s="30">
        <f t="shared" si="26"/>
        <v>0</v>
      </c>
      <c r="P118" s="30">
        <v>0</v>
      </c>
      <c r="Q118" s="30">
        <f t="shared" si="27"/>
        <v>0</v>
      </c>
      <c r="R118" s="30">
        <v>6685.7138671875</v>
      </c>
      <c r="S118" s="30">
        <f t="shared" si="28"/>
        <v>1.3544099767847888E-4</v>
      </c>
      <c r="T118" s="30">
        <v>0</v>
      </c>
      <c r="U118" s="30">
        <f t="shared" si="29"/>
        <v>0</v>
      </c>
      <c r="V118" s="30">
        <v>0</v>
      </c>
      <c r="W118" s="30">
        <f t="shared" si="30"/>
        <v>0</v>
      </c>
      <c r="X118" s="30">
        <v>0</v>
      </c>
      <c r="Y118" s="30">
        <f t="shared" si="31"/>
        <v>0</v>
      </c>
      <c r="Z118" s="30">
        <v>0</v>
      </c>
      <c r="AA118" s="30">
        <f t="shared" si="32"/>
        <v>0</v>
      </c>
      <c r="AB118" s="30">
        <v>0</v>
      </c>
      <c r="AC118" s="30">
        <f t="shared" si="33"/>
        <v>0</v>
      </c>
      <c r="AD118" s="30">
        <v>0</v>
      </c>
      <c r="AE118" s="30">
        <f t="shared" si="34"/>
        <v>0</v>
      </c>
      <c r="AF118" s="30">
        <v>0</v>
      </c>
      <c r="AG118" s="30">
        <f t="shared" si="35"/>
        <v>0</v>
      </c>
      <c r="AH118" s="30">
        <v>0</v>
      </c>
      <c r="AI118" s="30">
        <f t="shared" si="36"/>
        <v>0</v>
      </c>
      <c r="AJ118" s="30">
        <v>0</v>
      </c>
      <c r="AK118" s="30">
        <f t="shared" si="37"/>
        <v>0</v>
      </c>
      <c r="AL118" s="30">
        <v>0</v>
      </c>
      <c r="AM118" s="30">
        <f t="shared" si="38"/>
        <v>0</v>
      </c>
      <c r="AN118" s="30">
        <v>0</v>
      </c>
      <c r="AO118" s="30">
        <f t="shared" si="39"/>
        <v>0</v>
      </c>
      <c r="AP118" s="30">
        <v>0</v>
      </c>
      <c r="AQ118" s="30">
        <f t="shared" si="40"/>
        <v>0</v>
      </c>
      <c r="AR118" s="30">
        <v>0</v>
      </c>
      <c r="AS118" s="30">
        <f t="shared" si="41"/>
        <v>0</v>
      </c>
      <c r="AT118" s="30">
        <v>0</v>
      </c>
      <c r="AU118" s="30">
        <f t="shared" si="42"/>
        <v>0</v>
      </c>
      <c r="AV118" s="30">
        <v>0</v>
      </c>
      <c r="AW118" s="30">
        <f t="shared" si="43"/>
        <v>0</v>
      </c>
    </row>
    <row r="119" spans="1:49">
      <c r="A119" s="2">
        <v>117</v>
      </c>
      <c r="B119" s="1" t="s">
        <v>24</v>
      </c>
      <c r="C119" s="1" t="s">
        <v>141</v>
      </c>
      <c r="D119" s="3">
        <v>295.56529999999998</v>
      </c>
      <c r="E119" s="3">
        <v>14.79</v>
      </c>
      <c r="F119" s="30">
        <v>0</v>
      </c>
      <c r="G119" s="30">
        <f t="shared" si="22"/>
        <v>0</v>
      </c>
      <c r="H119" s="30">
        <v>0</v>
      </c>
      <c r="I119" s="30">
        <f t="shared" si="23"/>
        <v>0</v>
      </c>
      <c r="J119" s="30">
        <v>0</v>
      </c>
      <c r="K119" s="30">
        <f t="shared" si="24"/>
        <v>0</v>
      </c>
      <c r="L119" s="30">
        <v>0</v>
      </c>
      <c r="M119" s="30">
        <f t="shared" si="25"/>
        <v>0</v>
      </c>
      <c r="N119" s="30">
        <v>0</v>
      </c>
      <c r="O119" s="30">
        <f t="shared" si="26"/>
        <v>0</v>
      </c>
      <c r="P119" s="30">
        <v>0</v>
      </c>
      <c r="Q119" s="30">
        <f t="shared" si="27"/>
        <v>0</v>
      </c>
      <c r="R119" s="30">
        <v>0</v>
      </c>
      <c r="S119" s="30">
        <f t="shared" si="28"/>
        <v>0</v>
      </c>
      <c r="T119" s="30">
        <v>0</v>
      </c>
      <c r="U119" s="30">
        <f t="shared" si="29"/>
        <v>0</v>
      </c>
      <c r="V119" s="30">
        <v>0</v>
      </c>
      <c r="W119" s="30">
        <f t="shared" si="30"/>
        <v>0</v>
      </c>
      <c r="X119" s="30">
        <v>0</v>
      </c>
      <c r="Y119" s="30">
        <f t="shared" si="31"/>
        <v>0</v>
      </c>
      <c r="Z119" s="30">
        <v>0</v>
      </c>
      <c r="AA119" s="30">
        <f t="shared" si="32"/>
        <v>0</v>
      </c>
      <c r="AB119" s="30">
        <v>0</v>
      </c>
      <c r="AC119" s="30">
        <f t="shared" si="33"/>
        <v>0</v>
      </c>
      <c r="AD119" s="30">
        <v>0</v>
      </c>
      <c r="AE119" s="30">
        <f t="shared" si="34"/>
        <v>0</v>
      </c>
      <c r="AF119" s="30">
        <v>0</v>
      </c>
      <c r="AG119" s="30">
        <f t="shared" si="35"/>
        <v>0</v>
      </c>
      <c r="AH119" s="30">
        <v>100800</v>
      </c>
      <c r="AI119" s="30">
        <f t="shared" si="36"/>
        <v>1.056431058151941E-3</v>
      </c>
      <c r="AJ119" s="30">
        <v>68400</v>
      </c>
      <c r="AK119" s="30">
        <f t="shared" si="37"/>
        <v>6.9294773722227007E-4</v>
      </c>
      <c r="AL119" s="30">
        <v>878826.6875</v>
      </c>
      <c r="AM119" s="30">
        <f t="shared" si="38"/>
        <v>2.2304650502629936E-2</v>
      </c>
      <c r="AN119" s="30">
        <v>867200</v>
      </c>
      <c r="AO119" s="30">
        <f t="shared" si="39"/>
        <v>2.2509228803758323E-2</v>
      </c>
      <c r="AP119" s="30">
        <v>396088.875</v>
      </c>
      <c r="AQ119" s="30">
        <f t="shared" si="40"/>
        <v>6.9463315510783531E-3</v>
      </c>
      <c r="AR119" s="30">
        <v>451200</v>
      </c>
      <c r="AS119" s="30">
        <f t="shared" si="41"/>
        <v>9.0400435145979556E-3</v>
      </c>
      <c r="AT119" s="30">
        <v>0</v>
      </c>
      <c r="AU119" s="30">
        <f t="shared" si="42"/>
        <v>0</v>
      </c>
      <c r="AV119" s="30">
        <v>0</v>
      </c>
      <c r="AW119" s="30">
        <f t="shared" si="43"/>
        <v>0</v>
      </c>
    </row>
    <row r="120" spans="1:49">
      <c r="A120" s="2">
        <v>118</v>
      </c>
      <c r="B120" s="1" t="s">
        <v>24</v>
      </c>
      <c r="C120" s="1" t="s">
        <v>142</v>
      </c>
      <c r="D120" s="3">
        <v>295.56900000000002</v>
      </c>
      <c r="E120" s="3">
        <v>14.19</v>
      </c>
      <c r="F120" s="30">
        <v>0</v>
      </c>
      <c r="G120" s="30">
        <f t="shared" si="22"/>
        <v>0</v>
      </c>
      <c r="H120" s="30">
        <v>0</v>
      </c>
      <c r="I120" s="30">
        <f t="shared" si="23"/>
        <v>0</v>
      </c>
      <c r="J120" s="30">
        <v>0</v>
      </c>
      <c r="K120" s="30">
        <f t="shared" si="24"/>
        <v>0</v>
      </c>
      <c r="L120" s="30">
        <v>0</v>
      </c>
      <c r="M120" s="30">
        <f t="shared" si="25"/>
        <v>0</v>
      </c>
      <c r="N120" s="30">
        <v>0</v>
      </c>
      <c r="O120" s="30">
        <f t="shared" si="26"/>
        <v>0</v>
      </c>
      <c r="P120" s="30">
        <v>0</v>
      </c>
      <c r="Q120" s="30">
        <f t="shared" si="27"/>
        <v>0</v>
      </c>
      <c r="R120" s="30">
        <v>0</v>
      </c>
      <c r="S120" s="30">
        <f t="shared" si="28"/>
        <v>0</v>
      </c>
      <c r="T120" s="30">
        <v>0</v>
      </c>
      <c r="U120" s="30">
        <f t="shared" si="29"/>
        <v>0</v>
      </c>
      <c r="V120" s="30">
        <v>0</v>
      </c>
      <c r="W120" s="30">
        <f t="shared" si="30"/>
        <v>0</v>
      </c>
      <c r="X120" s="30">
        <v>0</v>
      </c>
      <c r="Y120" s="30">
        <f t="shared" si="31"/>
        <v>0</v>
      </c>
      <c r="Z120" s="30">
        <v>0</v>
      </c>
      <c r="AA120" s="30">
        <f t="shared" si="32"/>
        <v>0</v>
      </c>
      <c r="AB120" s="30">
        <v>0</v>
      </c>
      <c r="AC120" s="30">
        <f t="shared" si="33"/>
        <v>0</v>
      </c>
      <c r="AD120" s="30">
        <v>0</v>
      </c>
      <c r="AE120" s="30">
        <f t="shared" si="34"/>
        <v>0</v>
      </c>
      <c r="AF120" s="30">
        <v>0</v>
      </c>
      <c r="AG120" s="30">
        <f t="shared" si="35"/>
        <v>0</v>
      </c>
      <c r="AH120" s="30">
        <v>0</v>
      </c>
      <c r="AI120" s="30">
        <f t="shared" si="36"/>
        <v>0</v>
      </c>
      <c r="AJ120" s="30">
        <v>0</v>
      </c>
      <c r="AK120" s="30">
        <f t="shared" si="37"/>
        <v>0</v>
      </c>
      <c r="AL120" s="30">
        <v>369200</v>
      </c>
      <c r="AM120" s="30">
        <f t="shared" si="38"/>
        <v>9.3703082561099084E-3</v>
      </c>
      <c r="AN120" s="30">
        <v>469200</v>
      </c>
      <c r="AO120" s="30">
        <f t="shared" si="39"/>
        <v>1.217865562122164E-2</v>
      </c>
      <c r="AP120" s="30">
        <v>868800</v>
      </c>
      <c r="AQ120" s="30">
        <f t="shared" si="40"/>
        <v>1.5236410897874558E-2</v>
      </c>
      <c r="AR120" s="30">
        <v>435200</v>
      </c>
      <c r="AS120" s="30">
        <f t="shared" si="41"/>
        <v>8.7194745956405799E-3</v>
      </c>
      <c r="AT120" s="30">
        <v>0</v>
      </c>
      <c r="AU120" s="30">
        <f t="shared" si="42"/>
        <v>0</v>
      </c>
      <c r="AV120" s="30">
        <v>0</v>
      </c>
      <c r="AW120" s="30">
        <f t="shared" si="43"/>
        <v>0</v>
      </c>
    </row>
    <row r="121" spans="1:49">
      <c r="A121" s="2">
        <v>119</v>
      </c>
      <c r="B121" s="1" t="s">
        <v>24</v>
      </c>
      <c r="C121" s="1" t="s">
        <v>143</v>
      </c>
      <c r="D121" s="3">
        <v>295.66090000000003</v>
      </c>
      <c r="E121" s="3">
        <v>25.56</v>
      </c>
      <c r="F121" s="30">
        <v>0</v>
      </c>
      <c r="G121" s="30">
        <f t="shared" si="22"/>
        <v>0</v>
      </c>
      <c r="H121" s="30">
        <v>0</v>
      </c>
      <c r="I121" s="30">
        <f t="shared" si="23"/>
        <v>0</v>
      </c>
      <c r="J121" s="30">
        <v>0</v>
      </c>
      <c r="K121" s="30">
        <f t="shared" si="24"/>
        <v>0</v>
      </c>
      <c r="L121" s="30">
        <v>0</v>
      </c>
      <c r="M121" s="30">
        <f t="shared" si="25"/>
        <v>0</v>
      </c>
      <c r="N121" s="30">
        <v>0</v>
      </c>
      <c r="O121" s="30">
        <f t="shared" si="26"/>
        <v>0</v>
      </c>
      <c r="P121" s="30">
        <v>0</v>
      </c>
      <c r="Q121" s="30">
        <f t="shared" si="27"/>
        <v>0</v>
      </c>
      <c r="R121" s="30">
        <v>900517.625</v>
      </c>
      <c r="S121" s="30">
        <f t="shared" si="28"/>
        <v>1.8242929323620986E-2</v>
      </c>
      <c r="T121" s="30">
        <v>986000</v>
      </c>
      <c r="U121" s="30">
        <f t="shared" si="29"/>
        <v>2.7447583813530615E-2</v>
      </c>
      <c r="V121" s="30">
        <v>672000</v>
      </c>
      <c r="W121" s="30">
        <f t="shared" si="30"/>
        <v>1.2539141402715786E-2</v>
      </c>
      <c r="X121" s="30">
        <v>489866.6875</v>
      </c>
      <c r="Y121" s="30">
        <f t="shared" si="31"/>
        <v>9.7793374915949409E-3</v>
      </c>
      <c r="Z121" s="30">
        <v>0</v>
      </c>
      <c r="AA121" s="30">
        <f t="shared" si="32"/>
        <v>0</v>
      </c>
      <c r="AB121" s="30">
        <v>0</v>
      </c>
      <c r="AC121" s="30">
        <f t="shared" si="33"/>
        <v>0</v>
      </c>
      <c r="AD121" s="30">
        <v>0</v>
      </c>
      <c r="AE121" s="30">
        <f t="shared" si="34"/>
        <v>0</v>
      </c>
      <c r="AF121" s="30">
        <v>0</v>
      </c>
      <c r="AG121" s="30">
        <f t="shared" si="35"/>
        <v>0</v>
      </c>
      <c r="AH121" s="30">
        <v>0</v>
      </c>
      <c r="AI121" s="30">
        <f t="shared" si="36"/>
        <v>0</v>
      </c>
      <c r="AJ121" s="30">
        <v>0</v>
      </c>
      <c r="AK121" s="30">
        <f t="shared" si="37"/>
        <v>0</v>
      </c>
      <c r="AL121" s="30">
        <v>0</v>
      </c>
      <c r="AM121" s="30">
        <f t="shared" si="38"/>
        <v>0</v>
      </c>
      <c r="AN121" s="30">
        <v>0</v>
      </c>
      <c r="AO121" s="30">
        <f t="shared" si="39"/>
        <v>0</v>
      </c>
      <c r="AP121" s="30">
        <v>0</v>
      </c>
      <c r="AQ121" s="30">
        <f t="shared" si="40"/>
        <v>0</v>
      </c>
      <c r="AR121" s="30">
        <v>0</v>
      </c>
      <c r="AS121" s="30">
        <f t="shared" si="41"/>
        <v>0</v>
      </c>
      <c r="AT121" s="30">
        <v>0</v>
      </c>
      <c r="AU121" s="30">
        <f t="shared" si="42"/>
        <v>0</v>
      </c>
      <c r="AV121" s="30">
        <v>0</v>
      </c>
      <c r="AW121" s="30">
        <f t="shared" si="43"/>
        <v>0</v>
      </c>
    </row>
    <row r="122" spans="1:49">
      <c r="A122" s="2">
        <v>120</v>
      </c>
      <c r="B122" s="1" t="s">
        <v>24</v>
      </c>
      <c r="C122" s="1" t="s">
        <v>144</v>
      </c>
      <c r="D122" s="3">
        <v>295.68</v>
      </c>
      <c r="E122" s="3">
        <v>22.38</v>
      </c>
      <c r="F122" s="30">
        <v>0</v>
      </c>
      <c r="G122" s="30">
        <f t="shared" si="22"/>
        <v>0</v>
      </c>
      <c r="H122" s="30">
        <v>0</v>
      </c>
      <c r="I122" s="30">
        <f t="shared" si="23"/>
        <v>0</v>
      </c>
      <c r="J122" s="30">
        <v>0</v>
      </c>
      <c r="K122" s="30">
        <f t="shared" si="24"/>
        <v>0</v>
      </c>
      <c r="L122" s="30">
        <v>0</v>
      </c>
      <c r="M122" s="30">
        <f t="shared" si="25"/>
        <v>0</v>
      </c>
      <c r="N122" s="30">
        <v>0</v>
      </c>
      <c r="O122" s="30">
        <f t="shared" si="26"/>
        <v>0</v>
      </c>
      <c r="P122" s="30">
        <v>0</v>
      </c>
      <c r="Q122" s="30">
        <f t="shared" si="27"/>
        <v>0</v>
      </c>
      <c r="R122" s="30">
        <v>0</v>
      </c>
      <c r="S122" s="30">
        <f t="shared" si="28"/>
        <v>0</v>
      </c>
      <c r="T122" s="30">
        <v>0</v>
      </c>
      <c r="U122" s="30">
        <f t="shared" si="29"/>
        <v>0</v>
      </c>
      <c r="V122" s="30">
        <v>0</v>
      </c>
      <c r="W122" s="30">
        <f t="shared" si="30"/>
        <v>0</v>
      </c>
      <c r="X122" s="30">
        <v>70000</v>
      </c>
      <c r="Y122" s="30">
        <f t="shared" si="31"/>
        <v>1.3974284062980825E-3</v>
      </c>
      <c r="Z122" s="30">
        <v>1930500</v>
      </c>
      <c r="AA122" s="30">
        <f t="shared" si="32"/>
        <v>3.2961354576916575E-2</v>
      </c>
      <c r="AB122" s="30">
        <v>1654500</v>
      </c>
      <c r="AC122" s="30">
        <f t="shared" si="33"/>
        <v>3.005007541691964E-2</v>
      </c>
      <c r="AD122" s="30">
        <v>1661741.125</v>
      </c>
      <c r="AE122" s="30">
        <f t="shared" si="34"/>
        <v>2.5777848165558545E-2</v>
      </c>
      <c r="AF122" s="30">
        <v>1842800</v>
      </c>
      <c r="AG122" s="30">
        <f t="shared" si="35"/>
        <v>2.6059598434700355E-2</v>
      </c>
      <c r="AH122" s="30">
        <v>0</v>
      </c>
      <c r="AI122" s="30">
        <f t="shared" si="36"/>
        <v>0</v>
      </c>
      <c r="AJ122" s="30">
        <v>49600</v>
      </c>
      <c r="AK122" s="30">
        <f t="shared" si="37"/>
        <v>5.024884176348625E-4</v>
      </c>
      <c r="AL122" s="30">
        <v>0</v>
      </c>
      <c r="AM122" s="30">
        <f t="shared" si="38"/>
        <v>0</v>
      </c>
      <c r="AN122" s="30">
        <v>0</v>
      </c>
      <c r="AO122" s="30">
        <f t="shared" si="39"/>
        <v>0</v>
      </c>
      <c r="AP122" s="30">
        <v>0</v>
      </c>
      <c r="AQ122" s="30">
        <f t="shared" si="40"/>
        <v>0</v>
      </c>
      <c r="AR122" s="30">
        <v>0</v>
      </c>
      <c r="AS122" s="30">
        <f t="shared" si="41"/>
        <v>0</v>
      </c>
      <c r="AT122" s="30">
        <v>0</v>
      </c>
      <c r="AU122" s="30">
        <f t="shared" si="42"/>
        <v>0</v>
      </c>
      <c r="AV122" s="30">
        <v>0</v>
      </c>
      <c r="AW122" s="30">
        <f t="shared" si="43"/>
        <v>0</v>
      </c>
    </row>
    <row r="123" spans="1:49">
      <c r="A123" s="2">
        <v>121</v>
      </c>
      <c r="B123" s="1" t="s">
        <v>24</v>
      </c>
      <c r="C123" s="1" t="s">
        <v>145</v>
      </c>
      <c r="D123" s="3">
        <v>295.68</v>
      </c>
      <c r="E123" s="3">
        <v>26.95</v>
      </c>
      <c r="F123" s="30">
        <v>0</v>
      </c>
      <c r="G123" s="30">
        <f t="shared" si="22"/>
        <v>0</v>
      </c>
      <c r="H123" s="30">
        <v>0</v>
      </c>
      <c r="I123" s="30">
        <f t="shared" si="23"/>
        <v>0</v>
      </c>
      <c r="J123" s="30">
        <v>0</v>
      </c>
      <c r="K123" s="30">
        <f t="shared" si="24"/>
        <v>0</v>
      </c>
      <c r="L123" s="30">
        <v>0</v>
      </c>
      <c r="M123" s="30">
        <f t="shared" si="25"/>
        <v>0</v>
      </c>
      <c r="N123" s="30">
        <v>0</v>
      </c>
      <c r="O123" s="30">
        <f t="shared" si="26"/>
        <v>0</v>
      </c>
      <c r="P123" s="30">
        <v>0</v>
      </c>
      <c r="Q123" s="30">
        <f t="shared" si="27"/>
        <v>0</v>
      </c>
      <c r="R123" s="30">
        <v>0</v>
      </c>
      <c r="S123" s="30">
        <f t="shared" si="28"/>
        <v>0</v>
      </c>
      <c r="T123" s="30">
        <v>2278826.75</v>
      </c>
      <c r="U123" s="30">
        <f t="shared" si="29"/>
        <v>6.3436397786146625E-2</v>
      </c>
      <c r="V123" s="30">
        <v>0</v>
      </c>
      <c r="W123" s="30">
        <f t="shared" si="30"/>
        <v>0</v>
      </c>
      <c r="X123" s="30">
        <v>0</v>
      </c>
      <c r="Y123" s="30">
        <f t="shared" si="31"/>
        <v>0</v>
      </c>
      <c r="Z123" s="30">
        <v>0</v>
      </c>
      <c r="AA123" s="30">
        <f t="shared" si="32"/>
        <v>0</v>
      </c>
      <c r="AB123" s="30">
        <v>0</v>
      </c>
      <c r="AC123" s="30">
        <f t="shared" si="33"/>
        <v>0</v>
      </c>
      <c r="AD123" s="30">
        <v>0</v>
      </c>
      <c r="AE123" s="30">
        <f t="shared" si="34"/>
        <v>0</v>
      </c>
      <c r="AF123" s="30">
        <v>0</v>
      </c>
      <c r="AG123" s="30">
        <f t="shared" si="35"/>
        <v>0</v>
      </c>
      <c r="AH123" s="30">
        <v>0</v>
      </c>
      <c r="AI123" s="30">
        <f t="shared" si="36"/>
        <v>0</v>
      </c>
      <c r="AJ123" s="30">
        <v>0</v>
      </c>
      <c r="AK123" s="30">
        <f t="shared" si="37"/>
        <v>0</v>
      </c>
      <c r="AL123" s="30">
        <v>0</v>
      </c>
      <c r="AM123" s="30">
        <f t="shared" si="38"/>
        <v>0</v>
      </c>
      <c r="AN123" s="30">
        <v>0</v>
      </c>
      <c r="AO123" s="30">
        <f t="shared" si="39"/>
        <v>0</v>
      </c>
      <c r="AP123" s="30">
        <v>0</v>
      </c>
      <c r="AQ123" s="30">
        <f t="shared" si="40"/>
        <v>0</v>
      </c>
      <c r="AR123" s="30">
        <v>0</v>
      </c>
      <c r="AS123" s="30">
        <f t="shared" si="41"/>
        <v>0</v>
      </c>
      <c r="AT123" s="30">
        <v>0</v>
      </c>
      <c r="AU123" s="30">
        <f t="shared" si="42"/>
        <v>0</v>
      </c>
      <c r="AV123" s="30">
        <v>0</v>
      </c>
      <c r="AW123" s="30">
        <f t="shared" si="43"/>
        <v>0</v>
      </c>
    </row>
    <row r="124" spans="1:49">
      <c r="A124" s="2">
        <v>122</v>
      </c>
      <c r="B124" s="1" t="s">
        <v>24</v>
      </c>
      <c r="C124" s="1" t="s">
        <v>146</v>
      </c>
      <c r="D124" s="3">
        <v>295.68</v>
      </c>
      <c r="E124" s="3">
        <v>27.18</v>
      </c>
      <c r="F124" s="30">
        <v>0</v>
      </c>
      <c r="G124" s="30">
        <f t="shared" si="22"/>
        <v>0</v>
      </c>
      <c r="H124" s="30">
        <v>0</v>
      </c>
      <c r="I124" s="30">
        <f t="shared" si="23"/>
        <v>0</v>
      </c>
      <c r="J124" s="30">
        <v>0</v>
      </c>
      <c r="K124" s="30">
        <f t="shared" si="24"/>
        <v>0</v>
      </c>
      <c r="L124" s="30">
        <v>0</v>
      </c>
      <c r="M124" s="30">
        <f t="shared" si="25"/>
        <v>0</v>
      </c>
      <c r="N124" s="30">
        <v>0</v>
      </c>
      <c r="O124" s="30">
        <f t="shared" si="26"/>
        <v>0</v>
      </c>
      <c r="P124" s="30">
        <v>0</v>
      </c>
      <c r="Q124" s="30">
        <f t="shared" si="27"/>
        <v>0</v>
      </c>
      <c r="R124" s="30">
        <v>1797688.875</v>
      </c>
      <c r="S124" s="30">
        <f t="shared" si="28"/>
        <v>3.6418066878463065E-2</v>
      </c>
      <c r="T124" s="30">
        <v>0</v>
      </c>
      <c r="U124" s="30">
        <f t="shared" si="29"/>
        <v>0</v>
      </c>
      <c r="V124" s="30">
        <v>0</v>
      </c>
      <c r="W124" s="30">
        <f t="shared" si="30"/>
        <v>0</v>
      </c>
      <c r="X124" s="30">
        <v>0</v>
      </c>
      <c r="Y124" s="30">
        <f t="shared" si="31"/>
        <v>0</v>
      </c>
      <c r="Z124" s="30">
        <v>0</v>
      </c>
      <c r="AA124" s="30">
        <f t="shared" si="32"/>
        <v>0</v>
      </c>
      <c r="AB124" s="30">
        <v>0</v>
      </c>
      <c r="AC124" s="30">
        <f t="shared" si="33"/>
        <v>0</v>
      </c>
      <c r="AD124" s="30">
        <v>0</v>
      </c>
      <c r="AE124" s="30">
        <f t="shared" si="34"/>
        <v>0</v>
      </c>
      <c r="AF124" s="30">
        <v>0</v>
      </c>
      <c r="AG124" s="30">
        <f t="shared" si="35"/>
        <v>0</v>
      </c>
      <c r="AH124" s="30">
        <v>0</v>
      </c>
      <c r="AI124" s="30">
        <f t="shared" si="36"/>
        <v>0</v>
      </c>
      <c r="AJ124" s="30">
        <v>0</v>
      </c>
      <c r="AK124" s="30">
        <f t="shared" si="37"/>
        <v>0</v>
      </c>
      <c r="AL124" s="30">
        <v>0</v>
      </c>
      <c r="AM124" s="30">
        <f t="shared" si="38"/>
        <v>0</v>
      </c>
      <c r="AN124" s="30">
        <v>0</v>
      </c>
      <c r="AO124" s="30">
        <f t="shared" si="39"/>
        <v>0</v>
      </c>
      <c r="AP124" s="30">
        <v>0</v>
      </c>
      <c r="AQ124" s="30">
        <f t="shared" si="40"/>
        <v>0</v>
      </c>
      <c r="AR124" s="30">
        <v>0</v>
      </c>
      <c r="AS124" s="30">
        <f t="shared" si="41"/>
        <v>0</v>
      </c>
      <c r="AT124" s="30">
        <v>0</v>
      </c>
      <c r="AU124" s="30">
        <f t="shared" si="42"/>
        <v>0</v>
      </c>
      <c r="AV124" s="30">
        <v>0</v>
      </c>
      <c r="AW124" s="30">
        <f t="shared" si="43"/>
        <v>0</v>
      </c>
    </row>
    <row r="125" spans="1:49">
      <c r="A125" s="2">
        <v>123</v>
      </c>
      <c r="B125" s="1" t="s">
        <v>24</v>
      </c>
      <c r="C125" s="1" t="s">
        <v>147</v>
      </c>
      <c r="D125" s="3">
        <v>297.5437</v>
      </c>
      <c r="E125" s="3">
        <v>15.01</v>
      </c>
      <c r="F125" s="30">
        <v>0</v>
      </c>
      <c r="G125" s="30">
        <f t="shared" si="22"/>
        <v>0</v>
      </c>
      <c r="H125" s="30">
        <v>0</v>
      </c>
      <c r="I125" s="30">
        <f t="shared" si="23"/>
        <v>0</v>
      </c>
      <c r="J125" s="30">
        <v>0</v>
      </c>
      <c r="K125" s="30">
        <f t="shared" si="24"/>
        <v>0</v>
      </c>
      <c r="L125" s="30">
        <v>0</v>
      </c>
      <c r="M125" s="30">
        <f t="shared" si="25"/>
        <v>0</v>
      </c>
      <c r="N125" s="30">
        <v>0</v>
      </c>
      <c r="O125" s="30">
        <f t="shared" si="26"/>
        <v>0</v>
      </c>
      <c r="P125" s="30">
        <v>0</v>
      </c>
      <c r="Q125" s="30">
        <f t="shared" si="27"/>
        <v>0</v>
      </c>
      <c r="R125" s="30">
        <v>0</v>
      </c>
      <c r="S125" s="30">
        <f t="shared" si="28"/>
        <v>0</v>
      </c>
      <c r="T125" s="30">
        <v>0</v>
      </c>
      <c r="U125" s="30">
        <f t="shared" si="29"/>
        <v>0</v>
      </c>
      <c r="V125" s="30">
        <v>0</v>
      </c>
      <c r="W125" s="30">
        <f t="shared" si="30"/>
        <v>0</v>
      </c>
      <c r="X125" s="30">
        <v>0</v>
      </c>
      <c r="Y125" s="30">
        <f t="shared" si="31"/>
        <v>0</v>
      </c>
      <c r="Z125" s="30">
        <v>0</v>
      </c>
      <c r="AA125" s="30">
        <f t="shared" si="32"/>
        <v>0</v>
      </c>
      <c r="AB125" s="30">
        <v>0</v>
      </c>
      <c r="AC125" s="30">
        <f t="shared" si="33"/>
        <v>0</v>
      </c>
      <c r="AD125" s="30">
        <v>0</v>
      </c>
      <c r="AE125" s="30">
        <f t="shared" si="34"/>
        <v>0</v>
      </c>
      <c r="AF125" s="30">
        <v>0</v>
      </c>
      <c r="AG125" s="30">
        <f t="shared" si="35"/>
        <v>0</v>
      </c>
      <c r="AH125" s="30">
        <v>209200</v>
      </c>
      <c r="AI125" s="30">
        <f t="shared" si="36"/>
        <v>2.1925136643391472E-3</v>
      </c>
      <c r="AJ125" s="30">
        <v>132000</v>
      </c>
      <c r="AK125" s="30">
        <f t="shared" si="37"/>
        <v>1.3372675630605212E-3</v>
      </c>
      <c r="AL125" s="30">
        <v>0</v>
      </c>
      <c r="AM125" s="30">
        <f t="shared" si="38"/>
        <v>0</v>
      </c>
      <c r="AN125" s="30">
        <v>0</v>
      </c>
      <c r="AO125" s="30">
        <f t="shared" si="39"/>
        <v>0</v>
      </c>
      <c r="AP125" s="30">
        <v>0</v>
      </c>
      <c r="AQ125" s="30">
        <f t="shared" si="40"/>
        <v>0</v>
      </c>
      <c r="AR125" s="30">
        <v>0</v>
      </c>
      <c r="AS125" s="30">
        <f t="shared" si="41"/>
        <v>0</v>
      </c>
      <c r="AT125" s="30">
        <v>0</v>
      </c>
      <c r="AU125" s="30">
        <f t="shared" si="42"/>
        <v>0</v>
      </c>
      <c r="AV125" s="30">
        <v>0</v>
      </c>
      <c r="AW125" s="30">
        <f t="shared" si="43"/>
        <v>0</v>
      </c>
    </row>
    <row r="126" spans="1:49">
      <c r="A126" s="2">
        <v>124</v>
      </c>
      <c r="B126" s="1" t="s">
        <v>24</v>
      </c>
      <c r="C126" s="1" t="s">
        <v>148</v>
      </c>
      <c r="D126" s="3">
        <v>297.60000000000002</v>
      </c>
      <c r="E126" s="3">
        <v>26.23</v>
      </c>
      <c r="F126" s="30">
        <v>0</v>
      </c>
      <c r="G126" s="30">
        <f t="shared" si="22"/>
        <v>0</v>
      </c>
      <c r="H126" s="30">
        <v>0</v>
      </c>
      <c r="I126" s="30">
        <f t="shared" si="23"/>
        <v>0</v>
      </c>
      <c r="J126" s="30">
        <v>439200</v>
      </c>
      <c r="K126" s="30">
        <f t="shared" si="24"/>
        <v>1.4702603524038441E-2</v>
      </c>
      <c r="L126" s="30">
        <v>0</v>
      </c>
      <c r="M126" s="30">
        <f t="shared" si="25"/>
        <v>0</v>
      </c>
      <c r="N126" s="30">
        <v>0</v>
      </c>
      <c r="O126" s="30">
        <f t="shared" si="26"/>
        <v>0</v>
      </c>
      <c r="P126" s="30">
        <v>76800</v>
      </c>
      <c r="Q126" s="30">
        <f t="shared" si="27"/>
        <v>2.0336318049343021E-3</v>
      </c>
      <c r="R126" s="30">
        <v>581653.3125</v>
      </c>
      <c r="S126" s="30">
        <f t="shared" si="28"/>
        <v>1.1783289939258581E-2</v>
      </c>
      <c r="T126" s="30">
        <v>428800</v>
      </c>
      <c r="U126" s="30">
        <f t="shared" si="29"/>
        <v>1.1936636855214938E-2</v>
      </c>
      <c r="V126" s="30">
        <v>0</v>
      </c>
      <c r="W126" s="30">
        <f t="shared" si="30"/>
        <v>0</v>
      </c>
      <c r="X126" s="30">
        <v>412800</v>
      </c>
      <c r="Y126" s="30">
        <f t="shared" si="31"/>
        <v>8.2408349445692638E-3</v>
      </c>
      <c r="Z126" s="30">
        <v>75600</v>
      </c>
      <c r="AA126" s="30">
        <f t="shared" si="32"/>
        <v>1.2907943051100198E-3</v>
      </c>
      <c r="AB126" s="30">
        <v>0</v>
      </c>
      <c r="AC126" s="30">
        <f t="shared" si="33"/>
        <v>0</v>
      </c>
      <c r="AD126" s="30">
        <v>0</v>
      </c>
      <c r="AE126" s="30">
        <f t="shared" si="34"/>
        <v>0</v>
      </c>
      <c r="AF126" s="30">
        <v>0</v>
      </c>
      <c r="AG126" s="30">
        <f t="shared" si="35"/>
        <v>0</v>
      </c>
      <c r="AH126" s="30">
        <v>0</v>
      </c>
      <c r="AI126" s="30">
        <f t="shared" si="36"/>
        <v>0</v>
      </c>
      <c r="AJ126" s="30">
        <v>0</v>
      </c>
      <c r="AK126" s="30">
        <f t="shared" si="37"/>
        <v>0</v>
      </c>
      <c r="AL126" s="30">
        <v>62800</v>
      </c>
      <c r="AM126" s="30">
        <f t="shared" si="38"/>
        <v>1.5938660847337547E-3</v>
      </c>
      <c r="AN126" s="30">
        <v>0</v>
      </c>
      <c r="AO126" s="30">
        <f t="shared" si="39"/>
        <v>0</v>
      </c>
      <c r="AP126" s="30">
        <v>0</v>
      </c>
      <c r="AQ126" s="30">
        <f t="shared" si="40"/>
        <v>0</v>
      </c>
      <c r="AR126" s="30">
        <v>0</v>
      </c>
      <c r="AS126" s="30">
        <f t="shared" si="41"/>
        <v>0</v>
      </c>
      <c r="AT126" s="30">
        <v>0</v>
      </c>
      <c r="AU126" s="30">
        <f t="shared" si="42"/>
        <v>0</v>
      </c>
      <c r="AV126" s="30">
        <v>0</v>
      </c>
      <c r="AW126" s="30">
        <f t="shared" si="43"/>
        <v>0</v>
      </c>
    </row>
    <row r="127" spans="1:49">
      <c r="A127" s="2">
        <v>125</v>
      </c>
      <c r="B127" s="1" t="s">
        <v>24</v>
      </c>
      <c r="C127" s="1" t="s">
        <v>149</v>
      </c>
      <c r="D127" s="3">
        <v>297.72000000000003</v>
      </c>
      <c r="E127" s="3">
        <v>26.49</v>
      </c>
      <c r="F127" s="30">
        <v>0</v>
      </c>
      <c r="G127" s="30">
        <f t="shared" si="22"/>
        <v>0</v>
      </c>
      <c r="H127" s="30">
        <v>0</v>
      </c>
      <c r="I127" s="30">
        <f t="shared" si="23"/>
        <v>0</v>
      </c>
      <c r="J127" s="30">
        <v>0</v>
      </c>
      <c r="K127" s="30">
        <f t="shared" si="24"/>
        <v>0</v>
      </c>
      <c r="L127" s="30">
        <v>0</v>
      </c>
      <c r="M127" s="30">
        <f t="shared" si="25"/>
        <v>0</v>
      </c>
      <c r="N127" s="30">
        <v>0</v>
      </c>
      <c r="O127" s="30">
        <f t="shared" si="26"/>
        <v>0</v>
      </c>
      <c r="P127" s="30">
        <v>0</v>
      </c>
      <c r="Q127" s="30">
        <f t="shared" si="27"/>
        <v>0</v>
      </c>
      <c r="R127" s="30">
        <v>0</v>
      </c>
      <c r="S127" s="30">
        <f t="shared" si="28"/>
        <v>0</v>
      </c>
      <c r="T127" s="30">
        <v>0</v>
      </c>
      <c r="U127" s="30">
        <f t="shared" si="29"/>
        <v>0</v>
      </c>
      <c r="V127" s="30">
        <v>1368750</v>
      </c>
      <c r="W127" s="30">
        <f t="shared" si="30"/>
        <v>2.5540103861558382E-2</v>
      </c>
      <c r="X127" s="30">
        <v>355500</v>
      </c>
      <c r="Y127" s="30">
        <f t="shared" si="31"/>
        <v>7.0969399776995481E-3</v>
      </c>
      <c r="Z127" s="30">
        <v>0</v>
      </c>
      <c r="AA127" s="30">
        <f t="shared" si="32"/>
        <v>0</v>
      </c>
      <c r="AB127" s="30">
        <v>119200</v>
      </c>
      <c r="AC127" s="30">
        <f t="shared" si="33"/>
        <v>2.1649857900857181E-3</v>
      </c>
      <c r="AD127" s="30">
        <v>114400</v>
      </c>
      <c r="AE127" s="30">
        <f t="shared" si="34"/>
        <v>1.774636124588839E-3</v>
      </c>
      <c r="AF127" s="30">
        <v>0</v>
      </c>
      <c r="AG127" s="30">
        <f t="shared" si="35"/>
        <v>0</v>
      </c>
      <c r="AH127" s="30">
        <v>2800.00073242188</v>
      </c>
      <c r="AI127" s="30">
        <f t="shared" si="36"/>
        <v>2.9345314847010481E-5</v>
      </c>
      <c r="AJ127" s="30">
        <v>0</v>
      </c>
      <c r="AK127" s="30">
        <f t="shared" si="37"/>
        <v>0</v>
      </c>
      <c r="AL127" s="30">
        <v>62000</v>
      </c>
      <c r="AM127" s="30">
        <f t="shared" si="38"/>
        <v>1.5735620581766368E-3</v>
      </c>
      <c r="AN127" s="30">
        <v>0</v>
      </c>
      <c r="AO127" s="30">
        <f t="shared" si="39"/>
        <v>0</v>
      </c>
      <c r="AP127" s="30">
        <v>0</v>
      </c>
      <c r="AQ127" s="30">
        <f t="shared" si="40"/>
        <v>0</v>
      </c>
      <c r="AR127" s="30">
        <v>51600</v>
      </c>
      <c r="AS127" s="30">
        <f t="shared" si="41"/>
        <v>1.0338347636375321E-3</v>
      </c>
      <c r="AT127" s="30">
        <v>0</v>
      </c>
      <c r="AU127" s="30">
        <f t="shared" si="42"/>
        <v>0</v>
      </c>
      <c r="AV127" s="30">
        <v>41600</v>
      </c>
      <c r="AW127" s="30">
        <f t="shared" si="43"/>
        <v>1.1087240098725526E-3</v>
      </c>
    </row>
    <row r="128" spans="1:49">
      <c r="A128" s="2">
        <v>126</v>
      </c>
      <c r="B128" s="1" t="s">
        <v>24</v>
      </c>
      <c r="C128" s="1" t="s">
        <v>150</v>
      </c>
      <c r="D128" s="3">
        <v>297.72000000000003</v>
      </c>
      <c r="E128" s="3">
        <v>26.86</v>
      </c>
      <c r="F128" s="30">
        <v>0</v>
      </c>
      <c r="G128" s="30">
        <f t="shared" si="22"/>
        <v>0</v>
      </c>
      <c r="H128" s="30">
        <v>0</v>
      </c>
      <c r="I128" s="30">
        <f t="shared" si="23"/>
        <v>0</v>
      </c>
      <c r="J128" s="30">
        <v>0</v>
      </c>
      <c r="K128" s="30">
        <f t="shared" si="24"/>
        <v>0</v>
      </c>
      <c r="L128" s="30">
        <v>0</v>
      </c>
      <c r="M128" s="30">
        <f t="shared" si="25"/>
        <v>0</v>
      </c>
      <c r="N128" s="30">
        <v>0</v>
      </c>
      <c r="O128" s="30">
        <f t="shared" si="26"/>
        <v>0</v>
      </c>
      <c r="P128" s="30">
        <v>0</v>
      </c>
      <c r="Q128" s="30">
        <f t="shared" si="27"/>
        <v>0</v>
      </c>
      <c r="R128" s="30">
        <v>1108800</v>
      </c>
      <c r="S128" s="30">
        <f t="shared" si="28"/>
        <v>2.2462369944209529E-2</v>
      </c>
      <c r="T128" s="30">
        <v>1065270.5625</v>
      </c>
      <c r="U128" s="30">
        <f t="shared" si="29"/>
        <v>2.9654262726476321E-2</v>
      </c>
      <c r="V128" s="30">
        <v>0</v>
      </c>
      <c r="W128" s="30">
        <f t="shared" si="30"/>
        <v>0</v>
      </c>
      <c r="X128" s="30">
        <v>0</v>
      </c>
      <c r="Y128" s="30">
        <f t="shared" si="31"/>
        <v>0</v>
      </c>
      <c r="Z128" s="30">
        <v>0</v>
      </c>
      <c r="AA128" s="30">
        <f t="shared" si="32"/>
        <v>0</v>
      </c>
      <c r="AB128" s="30">
        <v>0</v>
      </c>
      <c r="AC128" s="30">
        <f t="shared" si="33"/>
        <v>0</v>
      </c>
      <c r="AD128" s="30">
        <v>0</v>
      </c>
      <c r="AE128" s="30">
        <f t="shared" si="34"/>
        <v>0</v>
      </c>
      <c r="AF128" s="30">
        <v>0</v>
      </c>
      <c r="AG128" s="30">
        <f t="shared" si="35"/>
        <v>0</v>
      </c>
      <c r="AH128" s="30">
        <v>0</v>
      </c>
      <c r="AI128" s="30">
        <f t="shared" si="36"/>
        <v>0</v>
      </c>
      <c r="AJ128" s="30">
        <v>0</v>
      </c>
      <c r="AK128" s="30">
        <f t="shared" si="37"/>
        <v>0</v>
      </c>
      <c r="AL128" s="30">
        <v>0</v>
      </c>
      <c r="AM128" s="30">
        <f t="shared" si="38"/>
        <v>0</v>
      </c>
      <c r="AN128" s="30">
        <v>0</v>
      </c>
      <c r="AO128" s="30">
        <f t="shared" si="39"/>
        <v>0</v>
      </c>
      <c r="AP128" s="30">
        <v>0</v>
      </c>
      <c r="AQ128" s="30">
        <f t="shared" si="40"/>
        <v>0</v>
      </c>
      <c r="AR128" s="30">
        <v>0</v>
      </c>
      <c r="AS128" s="30">
        <f t="shared" si="41"/>
        <v>0</v>
      </c>
      <c r="AT128" s="30">
        <v>0</v>
      </c>
      <c r="AU128" s="30">
        <f t="shared" si="42"/>
        <v>0</v>
      </c>
      <c r="AV128" s="30">
        <v>0</v>
      </c>
      <c r="AW128" s="30">
        <f t="shared" si="43"/>
        <v>0</v>
      </c>
    </row>
    <row r="129" spans="1:49">
      <c r="A129" s="2">
        <v>127</v>
      </c>
      <c r="B129" s="1" t="s">
        <v>24</v>
      </c>
      <c r="C129" s="1" t="s">
        <v>151</v>
      </c>
      <c r="D129" s="3">
        <v>299.61369999999999</v>
      </c>
      <c r="E129" s="3">
        <v>14.42</v>
      </c>
      <c r="F129" s="30">
        <v>0</v>
      </c>
      <c r="G129" s="30">
        <f t="shared" si="22"/>
        <v>0</v>
      </c>
      <c r="H129" s="30">
        <v>0</v>
      </c>
      <c r="I129" s="30">
        <f t="shared" si="23"/>
        <v>0</v>
      </c>
      <c r="J129" s="30">
        <v>0</v>
      </c>
      <c r="K129" s="30">
        <f t="shared" si="24"/>
        <v>0</v>
      </c>
      <c r="L129" s="30">
        <v>0</v>
      </c>
      <c r="M129" s="30">
        <f t="shared" si="25"/>
        <v>0</v>
      </c>
      <c r="N129" s="30">
        <v>0</v>
      </c>
      <c r="O129" s="30">
        <f t="shared" si="26"/>
        <v>0</v>
      </c>
      <c r="P129" s="30">
        <v>0</v>
      </c>
      <c r="Q129" s="30">
        <f t="shared" si="27"/>
        <v>0</v>
      </c>
      <c r="R129" s="30">
        <v>0</v>
      </c>
      <c r="S129" s="30">
        <f t="shared" si="28"/>
        <v>0</v>
      </c>
      <c r="T129" s="30">
        <v>0</v>
      </c>
      <c r="U129" s="30">
        <f t="shared" si="29"/>
        <v>0</v>
      </c>
      <c r="V129" s="30">
        <v>0</v>
      </c>
      <c r="W129" s="30">
        <f t="shared" si="30"/>
        <v>0</v>
      </c>
      <c r="X129" s="30">
        <v>0</v>
      </c>
      <c r="Y129" s="30">
        <f t="shared" si="31"/>
        <v>0</v>
      </c>
      <c r="Z129" s="30">
        <v>0</v>
      </c>
      <c r="AA129" s="30">
        <f t="shared" si="32"/>
        <v>0</v>
      </c>
      <c r="AB129" s="30">
        <v>0</v>
      </c>
      <c r="AC129" s="30">
        <f t="shared" si="33"/>
        <v>0</v>
      </c>
      <c r="AD129" s="30">
        <v>0</v>
      </c>
      <c r="AE129" s="30">
        <f t="shared" si="34"/>
        <v>0</v>
      </c>
      <c r="AF129" s="30">
        <v>0</v>
      </c>
      <c r="AG129" s="30">
        <f t="shared" si="35"/>
        <v>0</v>
      </c>
      <c r="AH129" s="30">
        <v>419200</v>
      </c>
      <c r="AI129" s="30">
        <f t="shared" si="36"/>
        <v>4.3934117021556911E-3</v>
      </c>
      <c r="AJ129" s="30">
        <v>488000</v>
      </c>
      <c r="AK129" s="30">
        <f t="shared" si="37"/>
        <v>4.9438376573752605E-3</v>
      </c>
      <c r="AL129" s="30">
        <v>0</v>
      </c>
      <c r="AM129" s="30">
        <f t="shared" si="38"/>
        <v>0</v>
      </c>
      <c r="AN129" s="30">
        <v>25800.001953125</v>
      </c>
      <c r="AO129" s="30">
        <f t="shared" si="39"/>
        <v>6.6967037257876182E-4</v>
      </c>
      <c r="AP129" s="30">
        <v>0</v>
      </c>
      <c r="AQ129" s="30">
        <f t="shared" si="40"/>
        <v>0</v>
      </c>
      <c r="AR129" s="30">
        <v>0</v>
      </c>
      <c r="AS129" s="30">
        <f t="shared" si="41"/>
        <v>0</v>
      </c>
      <c r="AT129" s="30">
        <v>0</v>
      </c>
      <c r="AU129" s="30">
        <f t="shared" si="42"/>
        <v>0</v>
      </c>
      <c r="AV129" s="30">
        <v>0</v>
      </c>
      <c r="AW129" s="30">
        <f t="shared" si="43"/>
        <v>0</v>
      </c>
    </row>
    <row r="130" spans="1:49">
      <c r="A130" s="2">
        <v>128</v>
      </c>
      <c r="B130" s="1" t="s">
        <v>24</v>
      </c>
      <c r="C130" s="1" t="s">
        <v>152</v>
      </c>
      <c r="D130" s="3">
        <v>299.64</v>
      </c>
      <c r="E130" s="3">
        <v>16.440000000000001</v>
      </c>
      <c r="F130" s="30">
        <v>0</v>
      </c>
      <c r="G130" s="30">
        <f t="shared" si="22"/>
        <v>0</v>
      </c>
      <c r="H130" s="30">
        <v>0</v>
      </c>
      <c r="I130" s="30">
        <f t="shared" si="23"/>
        <v>0</v>
      </c>
      <c r="J130" s="30">
        <v>0</v>
      </c>
      <c r="K130" s="30">
        <f t="shared" si="24"/>
        <v>0</v>
      </c>
      <c r="L130" s="30">
        <v>0</v>
      </c>
      <c r="M130" s="30">
        <f t="shared" si="25"/>
        <v>0</v>
      </c>
      <c r="N130" s="30">
        <v>0</v>
      </c>
      <c r="O130" s="30">
        <f t="shared" si="26"/>
        <v>0</v>
      </c>
      <c r="P130" s="30">
        <v>0</v>
      </c>
      <c r="Q130" s="30">
        <f t="shared" si="27"/>
        <v>0</v>
      </c>
      <c r="R130" s="30">
        <v>0</v>
      </c>
      <c r="S130" s="30">
        <f t="shared" si="28"/>
        <v>0</v>
      </c>
      <c r="T130" s="30">
        <v>0</v>
      </c>
      <c r="U130" s="30">
        <f t="shared" si="29"/>
        <v>0</v>
      </c>
      <c r="V130" s="30">
        <v>0</v>
      </c>
      <c r="W130" s="30">
        <f t="shared" si="30"/>
        <v>0</v>
      </c>
      <c r="X130" s="30">
        <v>0</v>
      </c>
      <c r="Y130" s="30">
        <f t="shared" si="31"/>
        <v>0</v>
      </c>
      <c r="Z130" s="30">
        <v>0</v>
      </c>
      <c r="AA130" s="30">
        <f t="shared" si="32"/>
        <v>0</v>
      </c>
      <c r="AB130" s="30">
        <v>0</v>
      </c>
      <c r="AC130" s="30">
        <f t="shared" si="33"/>
        <v>0</v>
      </c>
      <c r="AD130" s="30">
        <v>0</v>
      </c>
      <c r="AE130" s="30">
        <f t="shared" si="34"/>
        <v>0</v>
      </c>
      <c r="AF130" s="30">
        <v>0</v>
      </c>
      <c r="AG130" s="30">
        <f t="shared" si="35"/>
        <v>0</v>
      </c>
      <c r="AH130" s="30">
        <v>214400</v>
      </c>
      <c r="AI130" s="30">
        <f t="shared" si="36"/>
        <v>2.2470120919422234E-3</v>
      </c>
      <c r="AJ130" s="30">
        <v>157200</v>
      </c>
      <c r="AK130" s="30">
        <f t="shared" si="37"/>
        <v>1.5925640978266206E-3</v>
      </c>
      <c r="AL130" s="30">
        <v>0</v>
      </c>
      <c r="AM130" s="30">
        <f t="shared" si="38"/>
        <v>0</v>
      </c>
      <c r="AN130" s="30">
        <v>0</v>
      </c>
      <c r="AO130" s="30">
        <f t="shared" si="39"/>
        <v>0</v>
      </c>
      <c r="AP130" s="30">
        <v>3783619</v>
      </c>
      <c r="AQ130" s="30">
        <f t="shared" si="40"/>
        <v>6.6354481773716889E-2</v>
      </c>
      <c r="AR130" s="30">
        <v>3386727.25</v>
      </c>
      <c r="AS130" s="30">
        <f t="shared" si="41"/>
        <v>6.7854968333498814E-2</v>
      </c>
      <c r="AT130" s="30">
        <v>0</v>
      </c>
      <c r="AU130" s="30">
        <f t="shared" si="42"/>
        <v>0</v>
      </c>
      <c r="AV130" s="30">
        <v>0</v>
      </c>
      <c r="AW130" s="30">
        <f t="shared" si="43"/>
        <v>0</v>
      </c>
    </row>
    <row r="131" spans="1:49">
      <c r="A131" s="2">
        <v>129</v>
      </c>
      <c r="B131" s="1" t="s">
        <v>24</v>
      </c>
      <c r="C131" s="1" t="s">
        <v>153</v>
      </c>
      <c r="D131" s="3">
        <v>303.60000000000002</v>
      </c>
      <c r="E131" s="3">
        <v>26.52</v>
      </c>
      <c r="F131" s="30">
        <v>0</v>
      </c>
      <c r="G131" s="30">
        <f t="shared" si="22"/>
        <v>0</v>
      </c>
      <c r="H131" s="30">
        <v>0</v>
      </c>
      <c r="I131" s="30">
        <f t="shared" si="23"/>
        <v>0</v>
      </c>
      <c r="J131" s="30">
        <v>1217200</v>
      </c>
      <c r="K131" s="30">
        <f t="shared" si="24"/>
        <v>4.074683289949816E-2</v>
      </c>
      <c r="L131" s="30">
        <v>1141653.375</v>
      </c>
      <c r="M131" s="30">
        <f t="shared" si="25"/>
        <v>2.701736549145289E-2</v>
      </c>
      <c r="N131" s="30">
        <v>36800</v>
      </c>
      <c r="O131" s="30">
        <f t="shared" si="26"/>
        <v>8.3188595113958645E-4</v>
      </c>
      <c r="P131" s="30">
        <v>0</v>
      </c>
      <c r="Q131" s="30">
        <f t="shared" si="27"/>
        <v>0</v>
      </c>
      <c r="R131" s="30">
        <v>0</v>
      </c>
      <c r="S131" s="30">
        <f t="shared" si="28"/>
        <v>0</v>
      </c>
      <c r="T131" s="30">
        <v>0</v>
      </c>
      <c r="U131" s="30">
        <f t="shared" si="29"/>
        <v>0</v>
      </c>
      <c r="V131" s="30">
        <v>0</v>
      </c>
      <c r="W131" s="30">
        <f t="shared" si="30"/>
        <v>0</v>
      </c>
      <c r="X131" s="30">
        <v>58400</v>
      </c>
      <c r="Y131" s="30">
        <f t="shared" si="31"/>
        <v>1.1658545561115431E-3</v>
      </c>
      <c r="Z131" s="30">
        <v>0</v>
      </c>
      <c r="AA131" s="30">
        <f t="shared" si="32"/>
        <v>0</v>
      </c>
      <c r="AB131" s="30">
        <v>0</v>
      </c>
      <c r="AC131" s="30">
        <f t="shared" si="33"/>
        <v>0</v>
      </c>
      <c r="AD131" s="30">
        <v>0</v>
      </c>
      <c r="AE131" s="30">
        <f t="shared" si="34"/>
        <v>0</v>
      </c>
      <c r="AF131" s="30">
        <v>0</v>
      </c>
      <c r="AG131" s="30">
        <f t="shared" si="35"/>
        <v>0</v>
      </c>
      <c r="AH131" s="30">
        <v>0</v>
      </c>
      <c r="AI131" s="30">
        <f t="shared" si="36"/>
        <v>0</v>
      </c>
      <c r="AJ131" s="30">
        <v>0</v>
      </c>
      <c r="AK131" s="30">
        <f t="shared" si="37"/>
        <v>0</v>
      </c>
      <c r="AL131" s="30">
        <v>0</v>
      </c>
      <c r="AM131" s="30">
        <f t="shared" si="38"/>
        <v>0</v>
      </c>
      <c r="AN131" s="30">
        <v>0</v>
      </c>
      <c r="AO131" s="30">
        <f t="shared" si="39"/>
        <v>0</v>
      </c>
      <c r="AP131" s="30">
        <v>0</v>
      </c>
      <c r="AQ131" s="30">
        <f t="shared" si="40"/>
        <v>0</v>
      </c>
      <c r="AR131" s="30">
        <v>0</v>
      </c>
      <c r="AS131" s="30">
        <f t="shared" si="41"/>
        <v>0</v>
      </c>
      <c r="AT131" s="30">
        <v>0</v>
      </c>
      <c r="AU131" s="30">
        <f t="shared" si="42"/>
        <v>0</v>
      </c>
      <c r="AV131" s="30">
        <v>0</v>
      </c>
      <c r="AW131" s="30">
        <f t="shared" si="43"/>
        <v>0</v>
      </c>
    </row>
    <row r="132" spans="1:49">
      <c r="A132" s="2">
        <v>130</v>
      </c>
      <c r="B132" s="1" t="s">
        <v>24</v>
      </c>
      <c r="C132" s="1" t="s">
        <v>154</v>
      </c>
      <c r="D132" s="3">
        <v>305.71640000000002</v>
      </c>
      <c r="E132" s="3">
        <v>26.28</v>
      </c>
      <c r="F132" s="30">
        <v>0</v>
      </c>
      <c r="G132" s="30">
        <f t="shared" ref="G132:G182" si="44">F132/23701169.3984375</f>
        <v>0</v>
      </c>
      <c r="H132" s="30">
        <v>0</v>
      </c>
      <c r="I132" s="30">
        <f t="shared" ref="I132:I182" si="45">H132/21052236.75</f>
        <v>0</v>
      </c>
      <c r="J132" s="30">
        <v>0</v>
      </c>
      <c r="K132" s="30">
        <f t="shared" ref="K132:K182" si="46">J132/29872260.3300781</f>
        <v>0</v>
      </c>
      <c r="L132" s="30">
        <v>0</v>
      </c>
      <c r="M132" s="30">
        <f t="shared" ref="M132:M182" si="47">L132/42256280.515625</f>
        <v>0</v>
      </c>
      <c r="N132" s="30">
        <v>0</v>
      </c>
      <c r="O132" s="30">
        <f t="shared" ref="O132:O182" si="48">N132/44236833.1254883</f>
        <v>0</v>
      </c>
      <c r="P132" s="30">
        <v>0</v>
      </c>
      <c r="Q132" s="30">
        <f t="shared" ref="Q132:Q182" si="49">P132/37764948.3125</f>
        <v>0</v>
      </c>
      <c r="R132" s="30">
        <v>0</v>
      </c>
      <c r="S132" s="30">
        <f t="shared" ref="S132:S182" si="50">R132/49362556.2553711</f>
        <v>0</v>
      </c>
      <c r="T132" s="30">
        <v>0</v>
      </c>
      <c r="U132" s="30">
        <f t="shared" ref="U132:U182" si="51">T132/35923016.2734375</f>
        <v>0</v>
      </c>
      <c r="V132" s="30">
        <v>1685600</v>
      </c>
      <c r="W132" s="30">
        <f t="shared" ref="W132:W182" si="52">V132/53592186.1328125</f>
        <v>3.1452346351812092E-2</v>
      </c>
      <c r="X132" s="30">
        <v>0</v>
      </c>
      <c r="Y132" s="30">
        <f t="shared" ref="Y132:Y182" si="53">X132/50092011.644043</f>
        <v>0</v>
      </c>
      <c r="Z132" s="30">
        <v>0</v>
      </c>
      <c r="AA132" s="30">
        <f t="shared" ref="AA132:AA182" si="54">Z132/58568588.1171875</f>
        <v>0</v>
      </c>
      <c r="AB132" s="30">
        <v>0</v>
      </c>
      <c r="AC132" s="30">
        <f t="shared" ref="AC132:AC182" si="55">AB132/55058098.0927734</f>
        <v>0</v>
      </c>
      <c r="AD132" s="30">
        <v>0</v>
      </c>
      <c r="AE132" s="30">
        <f t="shared" ref="AE132:AE182" si="56">AD132/64463919.34375</f>
        <v>0</v>
      </c>
      <c r="AF132" s="30">
        <v>0</v>
      </c>
      <c r="AG132" s="30">
        <f t="shared" ref="AG132:AG182" si="57">AF132/70714827.1918945</f>
        <v>0</v>
      </c>
      <c r="AH132" s="30">
        <v>0</v>
      </c>
      <c r="AI132" s="30">
        <f t="shared" ref="AI132:AI182" si="58">AH132/95415596.9025879</f>
        <v>0</v>
      </c>
      <c r="AJ132" s="30">
        <v>0</v>
      </c>
      <c r="AK132" s="30">
        <f t="shared" ref="AK132:AK182" si="59">AJ132/98708742.847168</f>
        <v>0</v>
      </c>
      <c r="AL132" s="30">
        <v>0</v>
      </c>
      <c r="AM132" s="30">
        <f t="shared" ref="AM132:AM182" si="60">AL132/39401051.6953125</f>
        <v>0</v>
      </c>
      <c r="AN132" s="30">
        <v>0</v>
      </c>
      <c r="AO132" s="30">
        <f t="shared" ref="AO132:AO182" si="61">AN132/38526419.8769531</f>
        <v>0</v>
      </c>
      <c r="AP132" s="30">
        <v>0</v>
      </c>
      <c r="AQ132" s="30">
        <f t="shared" ref="AQ132:AQ182" si="62">AP132/57021302.8398437</f>
        <v>0</v>
      </c>
      <c r="AR132" s="30">
        <v>0</v>
      </c>
      <c r="AS132" s="30">
        <f t="shared" ref="AS132:AS182" si="63">AR132/49911264.1738281</f>
        <v>0</v>
      </c>
      <c r="AT132" s="30">
        <v>0</v>
      </c>
      <c r="AU132" s="30">
        <f t="shared" ref="AU132:AU182" si="64">AT132/37615514.8933105</f>
        <v>0</v>
      </c>
      <c r="AV132" s="30">
        <v>0</v>
      </c>
      <c r="AW132" s="30">
        <f t="shared" ref="AW132:AW182" si="65">AV132/37520608.9428711</f>
        <v>0</v>
      </c>
    </row>
    <row r="133" spans="1:49">
      <c r="A133" s="2">
        <v>131</v>
      </c>
      <c r="B133" s="1" t="s">
        <v>24</v>
      </c>
      <c r="C133" s="1" t="s">
        <v>155</v>
      </c>
      <c r="D133" s="3">
        <v>305.74549999999999</v>
      </c>
      <c r="E133" s="3">
        <v>24</v>
      </c>
      <c r="F133" s="30">
        <v>0</v>
      </c>
      <c r="G133" s="30">
        <f t="shared" si="44"/>
        <v>0</v>
      </c>
      <c r="H133" s="30">
        <v>0</v>
      </c>
      <c r="I133" s="30">
        <f t="shared" si="45"/>
        <v>0</v>
      </c>
      <c r="J133" s="30">
        <v>0</v>
      </c>
      <c r="K133" s="30">
        <f t="shared" si="46"/>
        <v>0</v>
      </c>
      <c r="L133" s="30">
        <v>0</v>
      </c>
      <c r="M133" s="30">
        <f t="shared" si="47"/>
        <v>0</v>
      </c>
      <c r="N133" s="30">
        <v>0</v>
      </c>
      <c r="O133" s="30">
        <f t="shared" si="48"/>
        <v>0</v>
      </c>
      <c r="P133" s="30">
        <v>0</v>
      </c>
      <c r="Q133" s="30">
        <f t="shared" si="49"/>
        <v>0</v>
      </c>
      <c r="R133" s="30">
        <v>0</v>
      </c>
      <c r="S133" s="30">
        <f t="shared" si="50"/>
        <v>0</v>
      </c>
      <c r="T133" s="30">
        <v>0</v>
      </c>
      <c r="U133" s="30">
        <f t="shared" si="51"/>
        <v>0</v>
      </c>
      <c r="V133" s="30">
        <v>0</v>
      </c>
      <c r="W133" s="30">
        <f t="shared" si="52"/>
        <v>0</v>
      </c>
      <c r="X133" s="30">
        <v>0</v>
      </c>
      <c r="Y133" s="30">
        <f t="shared" si="53"/>
        <v>0</v>
      </c>
      <c r="Z133" s="30">
        <v>165760</v>
      </c>
      <c r="AA133" s="30">
        <f t="shared" si="54"/>
        <v>2.8301860319449321E-3</v>
      </c>
      <c r="AB133" s="30">
        <v>142000</v>
      </c>
      <c r="AC133" s="30">
        <f t="shared" si="55"/>
        <v>2.5790938103370134E-3</v>
      </c>
      <c r="AD133" s="30">
        <v>586000</v>
      </c>
      <c r="AE133" s="30">
        <f t="shared" si="56"/>
        <v>9.0903563724568162E-3</v>
      </c>
      <c r="AF133" s="30">
        <v>535200</v>
      </c>
      <c r="AG133" s="30">
        <f t="shared" si="57"/>
        <v>7.5684268950790261E-3</v>
      </c>
      <c r="AH133" s="30">
        <v>0</v>
      </c>
      <c r="AI133" s="30">
        <f t="shared" si="58"/>
        <v>0</v>
      </c>
      <c r="AJ133" s="30">
        <v>0</v>
      </c>
      <c r="AK133" s="30">
        <f t="shared" si="59"/>
        <v>0</v>
      </c>
      <c r="AL133" s="30">
        <v>0</v>
      </c>
      <c r="AM133" s="30">
        <f t="shared" si="60"/>
        <v>0</v>
      </c>
      <c r="AN133" s="30">
        <v>0</v>
      </c>
      <c r="AO133" s="30">
        <f t="shared" si="61"/>
        <v>0</v>
      </c>
      <c r="AP133" s="30">
        <v>0</v>
      </c>
      <c r="AQ133" s="30">
        <f t="shared" si="62"/>
        <v>0</v>
      </c>
      <c r="AR133" s="30">
        <v>0</v>
      </c>
      <c r="AS133" s="30">
        <f t="shared" si="63"/>
        <v>0</v>
      </c>
      <c r="AT133" s="30">
        <v>0</v>
      </c>
      <c r="AU133" s="30">
        <f t="shared" si="64"/>
        <v>0</v>
      </c>
      <c r="AV133" s="30">
        <v>0</v>
      </c>
      <c r="AW133" s="30">
        <f t="shared" si="65"/>
        <v>0</v>
      </c>
    </row>
    <row r="134" spans="1:49">
      <c r="A134" s="2">
        <v>132</v>
      </c>
      <c r="B134" s="1" t="s">
        <v>24</v>
      </c>
      <c r="C134" s="1" t="s">
        <v>156</v>
      </c>
      <c r="D134" s="3">
        <v>305.76</v>
      </c>
      <c r="E134" s="3">
        <v>25.95</v>
      </c>
      <c r="F134" s="30">
        <v>0</v>
      </c>
      <c r="G134" s="30">
        <f t="shared" si="44"/>
        <v>0</v>
      </c>
      <c r="H134" s="30">
        <v>0</v>
      </c>
      <c r="I134" s="30">
        <f t="shared" si="45"/>
        <v>0</v>
      </c>
      <c r="J134" s="30">
        <v>0</v>
      </c>
      <c r="K134" s="30">
        <f t="shared" si="46"/>
        <v>0</v>
      </c>
      <c r="L134" s="30">
        <v>0</v>
      </c>
      <c r="M134" s="30">
        <f t="shared" si="47"/>
        <v>0</v>
      </c>
      <c r="N134" s="30">
        <v>0</v>
      </c>
      <c r="O134" s="30">
        <f t="shared" si="48"/>
        <v>0</v>
      </c>
      <c r="P134" s="30">
        <v>0</v>
      </c>
      <c r="Q134" s="30">
        <f t="shared" si="49"/>
        <v>0</v>
      </c>
      <c r="R134" s="30">
        <v>0</v>
      </c>
      <c r="S134" s="30">
        <f t="shared" si="50"/>
        <v>0</v>
      </c>
      <c r="T134" s="30">
        <v>0</v>
      </c>
      <c r="U134" s="30">
        <f t="shared" si="51"/>
        <v>0</v>
      </c>
      <c r="V134" s="30">
        <v>0</v>
      </c>
      <c r="W134" s="30">
        <f t="shared" si="52"/>
        <v>0</v>
      </c>
      <c r="X134" s="30">
        <v>1193920</v>
      </c>
      <c r="Y134" s="30">
        <f t="shared" si="53"/>
        <v>2.3834538897820095E-2</v>
      </c>
      <c r="Z134" s="30">
        <v>2188089</v>
      </c>
      <c r="AA134" s="30">
        <f t="shared" si="54"/>
        <v>3.7359428839601562E-2</v>
      </c>
      <c r="AB134" s="30">
        <v>2449500</v>
      </c>
      <c r="AC134" s="30">
        <f t="shared" si="55"/>
        <v>4.4489368228313481E-2</v>
      </c>
      <c r="AD134" s="30">
        <v>1063200</v>
      </c>
      <c r="AE134" s="30">
        <f t="shared" si="56"/>
        <v>1.6492946920129842E-2</v>
      </c>
      <c r="AF134" s="30">
        <v>1149200</v>
      </c>
      <c r="AG134" s="30">
        <f t="shared" si="57"/>
        <v>1.6251188691750407E-2</v>
      </c>
      <c r="AH134" s="30">
        <v>0</v>
      </c>
      <c r="AI134" s="30">
        <f t="shared" si="58"/>
        <v>0</v>
      </c>
      <c r="AJ134" s="30">
        <v>0</v>
      </c>
      <c r="AK134" s="30">
        <f t="shared" si="59"/>
        <v>0</v>
      </c>
      <c r="AL134" s="30">
        <v>0</v>
      </c>
      <c r="AM134" s="30">
        <f t="shared" si="60"/>
        <v>0</v>
      </c>
      <c r="AN134" s="30">
        <v>0</v>
      </c>
      <c r="AO134" s="30">
        <f t="shared" si="61"/>
        <v>0</v>
      </c>
      <c r="AP134" s="30">
        <v>0</v>
      </c>
      <c r="AQ134" s="30">
        <f t="shared" si="62"/>
        <v>0</v>
      </c>
      <c r="AR134" s="30">
        <v>0</v>
      </c>
      <c r="AS134" s="30">
        <f t="shared" si="63"/>
        <v>0</v>
      </c>
      <c r="AT134" s="30">
        <v>0</v>
      </c>
      <c r="AU134" s="30">
        <f t="shared" si="64"/>
        <v>0</v>
      </c>
      <c r="AV134" s="30">
        <v>0</v>
      </c>
      <c r="AW134" s="30">
        <f t="shared" si="65"/>
        <v>0</v>
      </c>
    </row>
    <row r="135" spans="1:49">
      <c r="A135" s="2">
        <v>133</v>
      </c>
      <c r="B135" s="1" t="s">
        <v>24</v>
      </c>
      <c r="C135" s="1" t="s">
        <v>157</v>
      </c>
      <c r="D135" s="3">
        <v>306.24</v>
      </c>
      <c r="E135" s="3">
        <v>26</v>
      </c>
      <c r="F135" s="30">
        <v>0</v>
      </c>
      <c r="G135" s="30">
        <f t="shared" si="44"/>
        <v>0</v>
      </c>
      <c r="H135" s="30">
        <v>0</v>
      </c>
      <c r="I135" s="30">
        <f t="shared" si="45"/>
        <v>0</v>
      </c>
      <c r="J135" s="30">
        <v>0</v>
      </c>
      <c r="K135" s="30">
        <f t="shared" si="46"/>
        <v>0</v>
      </c>
      <c r="L135" s="30">
        <v>0</v>
      </c>
      <c r="M135" s="30">
        <f t="shared" si="47"/>
        <v>0</v>
      </c>
      <c r="N135" s="30">
        <v>0</v>
      </c>
      <c r="O135" s="30">
        <f t="shared" si="48"/>
        <v>0</v>
      </c>
      <c r="P135" s="30">
        <v>0</v>
      </c>
      <c r="Q135" s="30">
        <f t="shared" si="49"/>
        <v>0</v>
      </c>
      <c r="R135" s="30">
        <v>0</v>
      </c>
      <c r="S135" s="30">
        <f t="shared" si="50"/>
        <v>0</v>
      </c>
      <c r="T135" s="30">
        <v>0</v>
      </c>
      <c r="U135" s="30">
        <f t="shared" si="51"/>
        <v>0</v>
      </c>
      <c r="V135" s="30">
        <v>0</v>
      </c>
      <c r="W135" s="30">
        <f t="shared" si="52"/>
        <v>0</v>
      </c>
      <c r="X135" s="30">
        <v>0</v>
      </c>
      <c r="Y135" s="30">
        <f t="shared" si="53"/>
        <v>0</v>
      </c>
      <c r="Z135" s="30">
        <v>79333.328125</v>
      </c>
      <c r="AA135" s="30">
        <f t="shared" si="54"/>
        <v>1.3545371448303513E-3</v>
      </c>
      <c r="AB135" s="30">
        <v>0</v>
      </c>
      <c r="AC135" s="30">
        <f t="shared" si="55"/>
        <v>0</v>
      </c>
      <c r="AD135" s="30">
        <v>0</v>
      </c>
      <c r="AE135" s="30">
        <f t="shared" si="56"/>
        <v>0</v>
      </c>
      <c r="AF135" s="30">
        <v>0</v>
      </c>
      <c r="AG135" s="30">
        <f t="shared" si="57"/>
        <v>0</v>
      </c>
      <c r="AH135" s="30">
        <v>0</v>
      </c>
      <c r="AI135" s="30">
        <f t="shared" si="58"/>
        <v>0</v>
      </c>
      <c r="AJ135" s="30">
        <v>0</v>
      </c>
      <c r="AK135" s="30">
        <f t="shared" si="59"/>
        <v>0</v>
      </c>
      <c r="AL135" s="30">
        <v>0</v>
      </c>
      <c r="AM135" s="30">
        <f t="shared" si="60"/>
        <v>0</v>
      </c>
      <c r="AN135" s="30">
        <v>0</v>
      </c>
      <c r="AO135" s="30">
        <f t="shared" si="61"/>
        <v>0</v>
      </c>
      <c r="AP135" s="30">
        <v>0</v>
      </c>
      <c r="AQ135" s="30">
        <f t="shared" si="62"/>
        <v>0</v>
      </c>
      <c r="AR135" s="30">
        <v>0</v>
      </c>
      <c r="AS135" s="30">
        <f t="shared" si="63"/>
        <v>0</v>
      </c>
      <c r="AT135" s="30">
        <v>0</v>
      </c>
      <c r="AU135" s="30">
        <f t="shared" si="64"/>
        <v>0</v>
      </c>
      <c r="AV135" s="30">
        <v>0</v>
      </c>
      <c r="AW135" s="30">
        <f t="shared" si="65"/>
        <v>0</v>
      </c>
    </row>
    <row r="136" spans="1:49">
      <c r="A136" s="2">
        <v>134</v>
      </c>
      <c r="B136" s="1" t="s">
        <v>24</v>
      </c>
      <c r="C136" s="1" t="s">
        <v>158</v>
      </c>
      <c r="D136" s="3">
        <v>307.68630000000002</v>
      </c>
      <c r="E136" s="3">
        <v>23.6</v>
      </c>
      <c r="F136" s="30">
        <v>0</v>
      </c>
      <c r="G136" s="30">
        <f t="shared" si="44"/>
        <v>0</v>
      </c>
      <c r="H136" s="30">
        <v>0</v>
      </c>
      <c r="I136" s="30">
        <f t="shared" si="45"/>
        <v>0</v>
      </c>
      <c r="J136" s="30">
        <v>0</v>
      </c>
      <c r="K136" s="30">
        <f t="shared" si="46"/>
        <v>0</v>
      </c>
      <c r="L136" s="30">
        <v>0</v>
      </c>
      <c r="M136" s="30">
        <f t="shared" si="47"/>
        <v>0</v>
      </c>
      <c r="N136" s="30">
        <v>0</v>
      </c>
      <c r="O136" s="30">
        <f t="shared" si="48"/>
        <v>0</v>
      </c>
      <c r="P136" s="30">
        <v>0</v>
      </c>
      <c r="Q136" s="30">
        <f t="shared" si="49"/>
        <v>0</v>
      </c>
      <c r="R136" s="30">
        <v>0</v>
      </c>
      <c r="S136" s="30">
        <f t="shared" si="50"/>
        <v>0</v>
      </c>
      <c r="T136" s="30">
        <v>0</v>
      </c>
      <c r="U136" s="30">
        <f t="shared" si="51"/>
        <v>0</v>
      </c>
      <c r="V136" s="30">
        <v>982057.125</v>
      </c>
      <c r="W136" s="30">
        <f t="shared" si="52"/>
        <v>1.8324632672499303E-2</v>
      </c>
      <c r="X136" s="30">
        <v>698800</v>
      </c>
      <c r="Y136" s="30">
        <f t="shared" si="53"/>
        <v>1.3950328147444287E-2</v>
      </c>
      <c r="Z136" s="30">
        <v>243200</v>
      </c>
      <c r="AA136" s="30">
        <f t="shared" si="54"/>
        <v>4.1523964947454608E-3</v>
      </c>
      <c r="AB136" s="30">
        <v>539600</v>
      </c>
      <c r="AC136" s="30">
        <f t="shared" si="55"/>
        <v>9.8005564792806518E-3</v>
      </c>
      <c r="AD136" s="30">
        <v>0</v>
      </c>
      <c r="AE136" s="30">
        <f t="shared" si="56"/>
        <v>0</v>
      </c>
      <c r="AF136" s="30">
        <v>0</v>
      </c>
      <c r="AG136" s="30">
        <f t="shared" si="57"/>
        <v>0</v>
      </c>
      <c r="AH136" s="30">
        <v>0</v>
      </c>
      <c r="AI136" s="30">
        <f t="shared" si="58"/>
        <v>0</v>
      </c>
      <c r="AJ136" s="30">
        <v>0</v>
      </c>
      <c r="AK136" s="30">
        <f t="shared" si="59"/>
        <v>0</v>
      </c>
      <c r="AL136" s="30">
        <v>0</v>
      </c>
      <c r="AM136" s="30">
        <f t="shared" si="60"/>
        <v>0</v>
      </c>
      <c r="AN136" s="30">
        <v>0</v>
      </c>
      <c r="AO136" s="30">
        <f t="shared" si="61"/>
        <v>0</v>
      </c>
      <c r="AP136" s="30">
        <v>0</v>
      </c>
      <c r="AQ136" s="30">
        <f t="shared" si="62"/>
        <v>0</v>
      </c>
      <c r="AR136" s="30">
        <v>0</v>
      </c>
      <c r="AS136" s="30">
        <f t="shared" si="63"/>
        <v>0</v>
      </c>
      <c r="AT136" s="30">
        <v>0</v>
      </c>
      <c r="AU136" s="30">
        <f t="shared" si="64"/>
        <v>0</v>
      </c>
      <c r="AV136" s="30">
        <v>0</v>
      </c>
      <c r="AW136" s="30">
        <f t="shared" si="65"/>
        <v>0</v>
      </c>
    </row>
    <row r="137" spans="1:49">
      <c r="A137" s="2">
        <v>135</v>
      </c>
      <c r="B137" s="1" t="s">
        <v>24</v>
      </c>
      <c r="C137" s="1" t="s">
        <v>159</v>
      </c>
      <c r="D137" s="3">
        <v>309.60000000000002</v>
      </c>
      <c r="E137" s="3">
        <v>24.32</v>
      </c>
      <c r="F137" s="30">
        <v>0</v>
      </c>
      <c r="G137" s="30">
        <f t="shared" si="44"/>
        <v>0</v>
      </c>
      <c r="H137" s="30">
        <v>0</v>
      </c>
      <c r="I137" s="30">
        <f t="shared" si="45"/>
        <v>0</v>
      </c>
      <c r="J137" s="30">
        <v>0</v>
      </c>
      <c r="K137" s="30">
        <f t="shared" si="46"/>
        <v>0</v>
      </c>
      <c r="L137" s="30">
        <v>0</v>
      </c>
      <c r="M137" s="30">
        <f t="shared" si="47"/>
        <v>0</v>
      </c>
      <c r="N137" s="30">
        <v>1625250</v>
      </c>
      <c r="O137" s="30">
        <f t="shared" si="48"/>
        <v>3.673974570895687E-2</v>
      </c>
      <c r="P137" s="30">
        <v>1986000</v>
      </c>
      <c r="Q137" s="30">
        <f t="shared" si="49"/>
        <v>5.258844745572297E-2</v>
      </c>
      <c r="R137" s="30">
        <v>1140400</v>
      </c>
      <c r="S137" s="30">
        <f t="shared" si="50"/>
        <v>2.3102531281003383E-2</v>
      </c>
      <c r="T137" s="30">
        <v>1452000</v>
      </c>
      <c r="U137" s="30">
        <f t="shared" si="51"/>
        <v>4.0419768455625206E-2</v>
      </c>
      <c r="V137" s="30">
        <v>0</v>
      </c>
      <c r="W137" s="30">
        <f t="shared" si="52"/>
        <v>0</v>
      </c>
      <c r="X137" s="30">
        <v>0</v>
      </c>
      <c r="Y137" s="30">
        <f t="shared" si="53"/>
        <v>0</v>
      </c>
      <c r="Z137" s="30">
        <v>0</v>
      </c>
      <c r="AA137" s="30">
        <f t="shared" si="54"/>
        <v>0</v>
      </c>
      <c r="AB137" s="30">
        <v>0</v>
      </c>
      <c r="AC137" s="30">
        <f t="shared" si="55"/>
        <v>0</v>
      </c>
      <c r="AD137" s="30">
        <v>0</v>
      </c>
      <c r="AE137" s="30">
        <f t="shared" si="56"/>
        <v>0</v>
      </c>
      <c r="AF137" s="30">
        <v>0</v>
      </c>
      <c r="AG137" s="30">
        <f t="shared" si="57"/>
        <v>0</v>
      </c>
      <c r="AH137" s="30">
        <v>0</v>
      </c>
      <c r="AI137" s="30">
        <f t="shared" si="58"/>
        <v>0</v>
      </c>
      <c r="AJ137" s="30">
        <v>0</v>
      </c>
      <c r="AK137" s="30">
        <f t="shared" si="59"/>
        <v>0</v>
      </c>
      <c r="AL137" s="30">
        <v>0</v>
      </c>
      <c r="AM137" s="30">
        <f t="shared" si="60"/>
        <v>0</v>
      </c>
      <c r="AN137" s="30">
        <v>0</v>
      </c>
      <c r="AO137" s="30">
        <f t="shared" si="61"/>
        <v>0</v>
      </c>
      <c r="AP137" s="30">
        <v>0</v>
      </c>
      <c r="AQ137" s="30">
        <f t="shared" si="62"/>
        <v>0</v>
      </c>
      <c r="AR137" s="30">
        <v>0</v>
      </c>
      <c r="AS137" s="30">
        <f t="shared" si="63"/>
        <v>0</v>
      </c>
      <c r="AT137" s="30">
        <v>0</v>
      </c>
      <c r="AU137" s="30">
        <f t="shared" si="64"/>
        <v>0</v>
      </c>
      <c r="AV137" s="30">
        <v>0</v>
      </c>
      <c r="AW137" s="30">
        <f t="shared" si="65"/>
        <v>0</v>
      </c>
    </row>
    <row r="138" spans="1:49">
      <c r="A138" s="2">
        <v>136</v>
      </c>
      <c r="B138" s="1" t="s">
        <v>24</v>
      </c>
      <c r="C138" s="1" t="s">
        <v>160</v>
      </c>
      <c r="D138" s="3">
        <v>313.56479999999999</v>
      </c>
      <c r="E138" s="3">
        <v>26.45</v>
      </c>
      <c r="F138" s="30">
        <v>0</v>
      </c>
      <c r="G138" s="30">
        <f t="shared" si="44"/>
        <v>0</v>
      </c>
      <c r="H138" s="30">
        <v>0</v>
      </c>
      <c r="I138" s="30">
        <f t="shared" si="45"/>
        <v>0</v>
      </c>
      <c r="J138" s="30">
        <v>820800</v>
      </c>
      <c r="K138" s="30">
        <f t="shared" si="46"/>
        <v>2.7476996749842334E-2</v>
      </c>
      <c r="L138" s="30">
        <v>189200</v>
      </c>
      <c r="M138" s="30">
        <f t="shared" si="47"/>
        <v>4.4774409316513317E-3</v>
      </c>
      <c r="N138" s="30">
        <v>7600.00048828125</v>
      </c>
      <c r="O138" s="30">
        <f t="shared" si="48"/>
        <v>1.718025444254122E-4</v>
      </c>
      <c r="P138" s="30">
        <v>178400</v>
      </c>
      <c r="Q138" s="30">
        <f t="shared" si="49"/>
        <v>4.7239572135453056E-3</v>
      </c>
      <c r="R138" s="30">
        <v>0</v>
      </c>
      <c r="S138" s="30">
        <f t="shared" si="50"/>
        <v>0</v>
      </c>
      <c r="T138" s="30">
        <v>97200</v>
      </c>
      <c r="U138" s="30">
        <f t="shared" si="51"/>
        <v>2.70578615281458E-3</v>
      </c>
      <c r="V138" s="30">
        <v>0</v>
      </c>
      <c r="W138" s="30">
        <f t="shared" si="52"/>
        <v>0</v>
      </c>
      <c r="X138" s="30">
        <v>0</v>
      </c>
      <c r="Y138" s="30">
        <f t="shared" si="53"/>
        <v>0</v>
      </c>
      <c r="Z138" s="30">
        <v>0</v>
      </c>
      <c r="AA138" s="30">
        <f t="shared" si="54"/>
        <v>0</v>
      </c>
      <c r="AB138" s="30">
        <v>0</v>
      </c>
      <c r="AC138" s="30">
        <f t="shared" si="55"/>
        <v>0</v>
      </c>
      <c r="AD138" s="30">
        <v>0</v>
      </c>
      <c r="AE138" s="30">
        <f t="shared" si="56"/>
        <v>0</v>
      </c>
      <c r="AF138" s="30">
        <v>0</v>
      </c>
      <c r="AG138" s="30">
        <f t="shared" si="57"/>
        <v>0</v>
      </c>
      <c r="AH138" s="30">
        <v>198400</v>
      </c>
      <c r="AI138" s="30">
        <f t="shared" si="58"/>
        <v>2.0793246223942963E-3</v>
      </c>
      <c r="AJ138" s="30">
        <v>56400</v>
      </c>
      <c r="AK138" s="30">
        <f t="shared" si="59"/>
        <v>5.7137795876222269E-4</v>
      </c>
      <c r="AL138" s="30">
        <v>0</v>
      </c>
      <c r="AM138" s="30">
        <f t="shared" si="60"/>
        <v>0</v>
      </c>
      <c r="AN138" s="30">
        <v>57600</v>
      </c>
      <c r="AO138" s="30">
        <f t="shared" si="61"/>
        <v>1.4950779279249071E-3</v>
      </c>
      <c r="AP138" s="30">
        <v>0</v>
      </c>
      <c r="AQ138" s="30">
        <f t="shared" si="62"/>
        <v>0</v>
      </c>
      <c r="AR138" s="30">
        <v>0</v>
      </c>
      <c r="AS138" s="30">
        <f t="shared" si="63"/>
        <v>0</v>
      </c>
      <c r="AT138" s="30">
        <v>36000</v>
      </c>
      <c r="AU138" s="30">
        <f t="shared" si="64"/>
        <v>9.5705190004994982E-4</v>
      </c>
      <c r="AV138" s="30">
        <v>0</v>
      </c>
      <c r="AW138" s="30">
        <f t="shared" si="65"/>
        <v>0</v>
      </c>
    </row>
    <row r="139" spans="1:49">
      <c r="A139" s="2">
        <v>137</v>
      </c>
      <c r="B139" s="1" t="s">
        <v>24</v>
      </c>
      <c r="C139" s="1" t="s">
        <v>161</v>
      </c>
      <c r="D139" s="3">
        <v>314.39999999999998</v>
      </c>
      <c r="E139" s="3">
        <v>26.88</v>
      </c>
      <c r="F139" s="30">
        <v>0</v>
      </c>
      <c r="G139" s="30">
        <f t="shared" si="44"/>
        <v>0</v>
      </c>
      <c r="H139" s="30">
        <v>0</v>
      </c>
      <c r="I139" s="30">
        <f t="shared" si="45"/>
        <v>0</v>
      </c>
      <c r="J139" s="30">
        <v>71680</v>
      </c>
      <c r="K139" s="30">
        <f t="shared" si="46"/>
        <v>2.399550593358551E-3</v>
      </c>
      <c r="L139" s="30">
        <v>0</v>
      </c>
      <c r="M139" s="30">
        <f t="shared" si="47"/>
        <v>0</v>
      </c>
      <c r="N139" s="30">
        <v>0</v>
      </c>
      <c r="O139" s="30">
        <f t="shared" si="48"/>
        <v>0</v>
      </c>
      <c r="P139" s="30">
        <v>0</v>
      </c>
      <c r="Q139" s="30">
        <f t="shared" si="49"/>
        <v>0</v>
      </c>
      <c r="R139" s="30">
        <v>0</v>
      </c>
      <c r="S139" s="30">
        <f t="shared" si="50"/>
        <v>0</v>
      </c>
      <c r="T139" s="30">
        <v>0</v>
      </c>
      <c r="U139" s="30">
        <f t="shared" si="51"/>
        <v>0</v>
      </c>
      <c r="V139" s="30">
        <v>0</v>
      </c>
      <c r="W139" s="30">
        <f t="shared" si="52"/>
        <v>0</v>
      </c>
      <c r="X139" s="30">
        <v>0</v>
      </c>
      <c r="Y139" s="30">
        <f t="shared" si="53"/>
        <v>0</v>
      </c>
      <c r="Z139" s="30">
        <v>0</v>
      </c>
      <c r="AA139" s="30">
        <f t="shared" si="54"/>
        <v>0</v>
      </c>
      <c r="AB139" s="30">
        <v>0</v>
      </c>
      <c r="AC139" s="30">
        <f t="shared" si="55"/>
        <v>0</v>
      </c>
      <c r="AD139" s="30">
        <v>0</v>
      </c>
      <c r="AE139" s="30">
        <f t="shared" si="56"/>
        <v>0</v>
      </c>
      <c r="AF139" s="30">
        <v>0</v>
      </c>
      <c r="AG139" s="30">
        <f t="shared" si="57"/>
        <v>0</v>
      </c>
      <c r="AH139" s="30">
        <v>0</v>
      </c>
      <c r="AI139" s="30">
        <f t="shared" si="58"/>
        <v>0</v>
      </c>
      <c r="AJ139" s="30">
        <v>0</v>
      </c>
      <c r="AK139" s="30">
        <f t="shared" si="59"/>
        <v>0</v>
      </c>
      <c r="AL139" s="30">
        <v>0</v>
      </c>
      <c r="AM139" s="30">
        <f t="shared" si="60"/>
        <v>0</v>
      </c>
      <c r="AN139" s="30">
        <v>0</v>
      </c>
      <c r="AO139" s="30">
        <f t="shared" si="61"/>
        <v>0</v>
      </c>
      <c r="AP139" s="30">
        <v>0</v>
      </c>
      <c r="AQ139" s="30">
        <f t="shared" si="62"/>
        <v>0</v>
      </c>
      <c r="AR139" s="30">
        <v>0</v>
      </c>
      <c r="AS139" s="30">
        <f t="shared" si="63"/>
        <v>0</v>
      </c>
      <c r="AT139" s="30">
        <v>0</v>
      </c>
      <c r="AU139" s="30">
        <f t="shared" si="64"/>
        <v>0</v>
      </c>
      <c r="AV139" s="30">
        <v>0</v>
      </c>
      <c r="AW139" s="30">
        <f t="shared" si="65"/>
        <v>0</v>
      </c>
    </row>
    <row r="140" spans="1:49">
      <c r="A140" s="2">
        <v>138</v>
      </c>
      <c r="B140" s="1" t="s">
        <v>24</v>
      </c>
      <c r="C140" s="1" t="s">
        <v>162</v>
      </c>
      <c r="D140" s="3">
        <v>317.64</v>
      </c>
      <c r="E140" s="3">
        <v>25.38</v>
      </c>
      <c r="F140" s="30">
        <v>0</v>
      </c>
      <c r="G140" s="30">
        <f t="shared" si="44"/>
        <v>0</v>
      </c>
      <c r="H140" s="30">
        <v>0</v>
      </c>
      <c r="I140" s="30">
        <f t="shared" si="45"/>
        <v>0</v>
      </c>
      <c r="J140" s="30">
        <v>0</v>
      </c>
      <c r="K140" s="30">
        <f t="shared" si="46"/>
        <v>0</v>
      </c>
      <c r="L140" s="30">
        <v>0</v>
      </c>
      <c r="M140" s="30">
        <f t="shared" si="47"/>
        <v>0</v>
      </c>
      <c r="N140" s="30">
        <v>0</v>
      </c>
      <c r="O140" s="30">
        <f t="shared" si="48"/>
        <v>0</v>
      </c>
      <c r="P140" s="30">
        <v>0</v>
      </c>
      <c r="Q140" s="30">
        <f t="shared" si="49"/>
        <v>0</v>
      </c>
      <c r="R140" s="30">
        <v>7717266.5</v>
      </c>
      <c r="S140" s="30">
        <f t="shared" si="50"/>
        <v>0.15633846958969613</v>
      </c>
      <c r="T140" s="30">
        <v>6791424</v>
      </c>
      <c r="U140" s="30">
        <f t="shared" si="51"/>
        <v>0.18905494873552064</v>
      </c>
      <c r="V140" s="30">
        <v>0</v>
      </c>
      <c r="W140" s="30">
        <f t="shared" si="52"/>
        <v>0</v>
      </c>
      <c r="X140" s="30">
        <v>0</v>
      </c>
      <c r="Y140" s="30">
        <f t="shared" si="53"/>
        <v>0</v>
      </c>
      <c r="Z140" s="30">
        <v>0</v>
      </c>
      <c r="AA140" s="30">
        <f t="shared" si="54"/>
        <v>0</v>
      </c>
      <c r="AB140" s="30">
        <v>0</v>
      </c>
      <c r="AC140" s="30">
        <f t="shared" si="55"/>
        <v>0</v>
      </c>
      <c r="AD140" s="30">
        <v>0</v>
      </c>
      <c r="AE140" s="30">
        <f t="shared" si="56"/>
        <v>0</v>
      </c>
      <c r="AF140" s="30">
        <v>0</v>
      </c>
      <c r="AG140" s="30">
        <f t="shared" si="57"/>
        <v>0</v>
      </c>
      <c r="AH140" s="30">
        <v>0</v>
      </c>
      <c r="AI140" s="30">
        <f t="shared" si="58"/>
        <v>0</v>
      </c>
      <c r="AJ140" s="30">
        <v>0</v>
      </c>
      <c r="AK140" s="30">
        <f t="shared" si="59"/>
        <v>0</v>
      </c>
      <c r="AL140" s="30">
        <v>0</v>
      </c>
      <c r="AM140" s="30">
        <f t="shared" si="60"/>
        <v>0</v>
      </c>
      <c r="AN140" s="30">
        <v>0</v>
      </c>
      <c r="AO140" s="30">
        <f t="shared" si="61"/>
        <v>0</v>
      </c>
      <c r="AP140" s="30">
        <v>0</v>
      </c>
      <c r="AQ140" s="30">
        <f t="shared" si="62"/>
        <v>0</v>
      </c>
      <c r="AR140" s="30">
        <v>0</v>
      </c>
      <c r="AS140" s="30">
        <f t="shared" si="63"/>
        <v>0</v>
      </c>
      <c r="AT140" s="30">
        <v>0</v>
      </c>
      <c r="AU140" s="30">
        <f t="shared" si="64"/>
        <v>0</v>
      </c>
      <c r="AV140" s="30">
        <v>0</v>
      </c>
      <c r="AW140" s="30">
        <f t="shared" si="65"/>
        <v>0</v>
      </c>
    </row>
    <row r="141" spans="1:49">
      <c r="A141" s="2">
        <v>139</v>
      </c>
      <c r="B141" s="1" t="s">
        <v>24</v>
      </c>
      <c r="C141" s="1" t="s">
        <v>163</v>
      </c>
      <c r="D141" s="3">
        <v>317.64580000000001</v>
      </c>
      <c r="E141" s="3">
        <v>21.88</v>
      </c>
      <c r="F141" s="30">
        <v>0</v>
      </c>
      <c r="G141" s="30">
        <f t="shared" si="44"/>
        <v>0</v>
      </c>
      <c r="H141" s="30">
        <v>0</v>
      </c>
      <c r="I141" s="30">
        <f t="shared" si="45"/>
        <v>0</v>
      </c>
      <c r="J141" s="30">
        <v>0</v>
      </c>
      <c r="K141" s="30">
        <f t="shared" si="46"/>
        <v>0</v>
      </c>
      <c r="L141" s="30">
        <v>0</v>
      </c>
      <c r="M141" s="30">
        <f t="shared" si="47"/>
        <v>0</v>
      </c>
      <c r="N141" s="30">
        <v>0</v>
      </c>
      <c r="O141" s="30">
        <f t="shared" si="48"/>
        <v>0</v>
      </c>
      <c r="P141" s="30">
        <v>0</v>
      </c>
      <c r="Q141" s="30">
        <f t="shared" si="49"/>
        <v>0</v>
      </c>
      <c r="R141" s="30">
        <v>809386.6875</v>
      </c>
      <c r="S141" s="30">
        <f t="shared" si="50"/>
        <v>1.6396774172567921E-2</v>
      </c>
      <c r="T141" s="30">
        <v>1072000</v>
      </c>
      <c r="U141" s="30">
        <f t="shared" si="51"/>
        <v>2.9841592138037342E-2</v>
      </c>
      <c r="V141" s="30">
        <v>0</v>
      </c>
      <c r="W141" s="30">
        <f t="shared" si="52"/>
        <v>0</v>
      </c>
      <c r="X141" s="30">
        <v>0</v>
      </c>
      <c r="Y141" s="30">
        <f t="shared" si="53"/>
        <v>0</v>
      </c>
      <c r="Z141" s="30">
        <v>0</v>
      </c>
      <c r="AA141" s="30">
        <f t="shared" si="54"/>
        <v>0</v>
      </c>
      <c r="AB141" s="30">
        <v>0</v>
      </c>
      <c r="AC141" s="30">
        <f t="shared" si="55"/>
        <v>0</v>
      </c>
      <c r="AD141" s="30">
        <v>0</v>
      </c>
      <c r="AE141" s="30">
        <f t="shared" si="56"/>
        <v>0</v>
      </c>
      <c r="AF141" s="30">
        <v>0</v>
      </c>
      <c r="AG141" s="30">
        <f t="shared" si="57"/>
        <v>0</v>
      </c>
      <c r="AH141" s="30">
        <v>0</v>
      </c>
      <c r="AI141" s="30">
        <f t="shared" si="58"/>
        <v>0</v>
      </c>
      <c r="AJ141" s="30">
        <v>0</v>
      </c>
      <c r="AK141" s="30">
        <f t="shared" si="59"/>
        <v>0</v>
      </c>
      <c r="AL141" s="30">
        <v>0</v>
      </c>
      <c r="AM141" s="30">
        <f t="shared" si="60"/>
        <v>0</v>
      </c>
      <c r="AN141" s="30">
        <v>0</v>
      </c>
      <c r="AO141" s="30">
        <f t="shared" si="61"/>
        <v>0</v>
      </c>
      <c r="AP141" s="30">
        <v>0</v>
      </c>
      <c r="AQ141" s="30">
        <f t="shared" si="62"/>
        <v>0</v>
      </c>
      <c r="AR141" s="30">
        <v>0</v>
      </c>
      <c r="AS141" s="30">
        <f t="shared" si="63"/>
        <v>0</v>
      </c>
      <c r="AT141" s="30">
        <v>0</v>
      </c>
      <c r="AU141" s="30">
        <f t="shared" si="64"/>
        <v>0</v>
      </c>
      <c r="AV141" s="30">
        <v>0</v>
      </c>
      <c r="AW141" s="30">
        <f t="shared" si="65"/>
        <v>0</v>
      </c>
    </row>
    <row r="142" spans="1:49">
      <c r="A142" s="2">
        <v>140</v>
      </c>
      <c r="B142" s="1" t="s">
        <v>24</v>
      </c>
      <c r="C142" s="1" t="s">
        <v>164</v>
      </c>
      <c r="D142" s="3">
        <v>317.72719999999998</v>
      </c>
      <c r="E142" s="3">
        <v>27.5</v>
      </c>
      <c r="F142" s="30">
        <v>0</v>
      </c>
      <c r="G142" s="30">
        <f t="shared" si="44"/>
        <v>0</v>
      </c>
      <c r="H142" s="30">
        <v>0</v>
      </c>
      <c r="I142" s="30">
        <f t="shared" si="45"/>
        <v>0</v>
      </c>
      <c r="J142" s="30">
        <v>0</v>
      </c>
      <c r="K142" s="30">
        <f t="shared" si="46"/>
        <v>0</v>
      </c>
      <c r="L142" s="30">
        <v>0</v>
      </c>
      <c r="M142" s="30">
        <f t="shared" si="47"/>
        <v>0</v>
      </c>
      <c r="N142" s="30">
        <v>0</v>
      </c>
      <c r="O142" s="30">
        <f t="shared" si="48"/>
        <v>0</v>
      </c>
      <c r="P142" s="30">
        <v>0</v>
      </c>
      <c r="Q142" s="30">
        <f t="shared" si="49"/>
        <v>0</v>
      </c>
      <c r="R142" s="30">
        <v>0</v>
      </c>
      <c r="S142" s="30">
        <f t="shared" si="50"/>
        <v>0</v>
      </c>
      <c r="T142" s="30">
        <v>0</v>
      </c>
      <c r="U142" s="30">
        <f t="shared" si="51"/>
        <v>0</v>
      </c>
      <c r="V142" s="30">
        <v>1391600</v>
      </c>
      <c r="W142" s="30">
        <f t="shared" si="52"/>
        <v>2.5966471988123938E-2</v>
      </c>
      <c r="X142" s="30">
        <v>1367600</v>
      </c>
      <c r="Y142" s="30">
        <f t="shared" si="53"/>
        <v>2.7301758406475109E-2</v>
      </c>
      <c r="Z142" s="30">
        <v>27600</v>
      </c>
      <c r="AA142" s="30">
        <f t="shared" si="54"/>
        <v>4.7124236535762629E-4</v>
      </c>
      <c r="AB142" s="30">
        <v>22400</v>
      </c>
      <c r="AC142" s="30">
        <f t="shared" si="55"/>
        <v>4.0684296726443026E-4</v>
      </c>
      <c r="AD142" s="30">
        <v>0</v>
      </c>
      <c r="AE142" s="30">
        <f t="shared" si="56"/>
        <v>0</v>
      </c>
      <c r="AF142" s="30">
        <v>0</v>
      </c>
      <c r="AG142" s="30">
        <f t="shared" si="57"/>
        <v>0</v>
      </c>
      <c r="AH142" s="30">
        <v>0</v>
      </c>
      <c r="AI142" s="30">
        <f t="shared" si="58"/>
        <v>0</v>
      </c>
      <c r="AJ142" s="30">
        <v>0</v>
      </c>
      <c r="AK142" s="30">
        <f t="shared" si="59"/>
        <v>0</v>
      </c>
      <c r="AL142" s="30">
        <v>0</v>
      </c>
      <c r="AM142" s="30">
        <f t="shared" si="60"/>
        <v>0</v>
      </c>
      <c r="AN142" s="30">
        <v>0</v>
      </c>
      <c r="AO142" s="30">
        <f t="shared" si="61"/>
        <v>0</v>
      </c>
      <c r="AP142" s="30">
        <v>0</v>
      </c>
      <c r="AQ142" s="30">
        <f t="shared" si="62"/>
        <v>0</v>
      </c>
      <c r="AR142" s="30">
        <v>0</v>
      </c>
      <c r="AS142" s="30">
        <f t="shared" si="63"/>
        <v>0</v>
      </c>
      <c r="AT142" s="30">
        <v>0</v>
      </c>
      <c r="AU142" s="30">
        <f t="shared" si="64"/>
        <v>0</v>
      </c>
      <c r="AV142" s="30">
        <v>0</v>
      </c>
      <c r="AW142" s="30">
        <f t="shared" si="65"/>
        <v>0</v>
      </c>
    </row>
    <row r="143" spans="1:49">
      <c r="A143" s="2">
        <v>141</v>
      </c>
      <c r="B143" s="1" t="s">
        <v>24</v>
      </c>
      <c r="C143" s="1" t="s">
        <v>165</v>
      </c>
      <c r="D143" s="3">
        <v>319.66090000000003</v>
      </c>
      <c r="E143" s="3">
        <v>21.38</v>
      </c>
      <c r="F143" s="30">
        <v>0</v>
      </c>
      <c r="G143" s="30">
        <f t="shared" si="44"/>
        <v>0</v>
      </c>
      <c r="H143" s="30">
        <v>0</v>
      </c>
      <c r="I143" s="30">
        <f t="shared" si="45"/>
        <v>0</v>
      </c>
      <c r="J143" s="30">
        <v>0</v>
      </c>
      <c r="K143" s="30">
        <f t="shared" si="46"/>
        <v>0</v>
      </c>
      <c r="L143" s="30">
        <v>0</v>
      </c>
      <c r="M143" s="30">
        <f t="shared" si="47"/>
        <v>0</v>
      </c>
      <c r="N143" s="30">
        <v>0</v>
      </c>
      <c r="O143" s="30">
        <f t="shared" si="48"/>
        <v>0</v>
      </c>
      <c r="P143" s="30">
        <v>0</v>
      </c>
      <c r="Q143" s="30">
        <f t="shared" si="49"/>
        <v>0</v>
      </c>
      <c r="R143" s="30">
        <v>0</v>
      </c>
      <c r="S143" s="30">
        <f t="shared" si="50"/>
        <v>0</v>
      </c>
      <c r="T143" s="30">
        <v>0</v>
      </c>
      <c r="U143" s="30">
        <f t="shared" si="51"/>
        <v>0</v>
      </c>
      <c r="V143" s="30">
        <v>0</v>
      </c>
      <c r="W143" s="30">
        <f t="shared" si="52"/>
        <v>0</v>
      </c>
      <c r="X143" s="30">
        <v>0</v>
      </c>
      <c r="Y143" s="30">
        <f t="shared" si="53"/>
        <v>0</v>
      </c>
      <c r="Z143" s="30">
        <v>0</v>
      </c>
      <c r="AA143" s="30">
        <f t="shared" si="54"/>
        <v>0</v>
      </c>
      <c r="AB143" s="30">
        <v>0</v>
      </c>
      <c r="AC143" s="30">
        <f t="shared" si="55"/>
        <v>0</v>
      </c>
      <c r="AD143" s="30">
        <v>0</v>
      </c>
      <c r="AE143" s="30">
        <f t="shared" si="56"/>
        <v>0</v>
      </c>
      <c r="AF143" s="30">
        <v>0</v>
      </c>
      <c r="AG143" s="30">
        <f t="shared" si="57"/>
        <v>0</v>
      </c>
      <c r="AH143" s="30">
        <v>372800</v>
      </c>
      <c r="AI143" s="30">
        <f t="shared" si="58"/>
        <v>3.9071180404667023E-3</v>
      </c>
      <c r="AJ143" s="30">
        <v>386000</v>
      </c>
      <c r="AK143" s="30">
        <f t="shared" si="59"/>
        <v>3.9104945404648574E-3</v>
      </c>
      <c r="AL143" s="30">
        <v>82800</v>
      </c>
      <c r="AM143" s="30">
        <f t="shared" si="60"/>
        <v>2.1014667486617018E-3</v>
      </c>
      <c r="AN143" s="30">
        <v>97200</v>
      </c>
      <c r="AO143" s="30">
        <f t="shared" si="61"/>
        <v>2.5229440033732809E-3</v>
      </c>
      <c r="AP143" s="30">
        <v>0</v>
      </c>
      <c r="AQ143" s="30">
        <f t="shared" si="62"/>
        <v>0</v>
      </c>
      <c r="AR143" s="30">
        <v>0</v>
      </c>
      <c r="AS143" s="30">
        <f t="shared" si="63"/>
        <v>0</v>
      </c>
      <c r="AT143" s="30">
        <v>0</v>
      </c>
      <c r="AU143" s="30">
        <f t="shared" si="64"/>
        <v>0</v>
      </c>
      <c r="AV143" s="30">
        <v>0</v>
      </c>
      <c r="AW143" s="30">
        <f t="shared" si="65"/>
        <v>0</v>
      </c>
    </row>
    <row r="144" spans="1:49">
      <c r="A144" s="2">
        <v>142</v>
      </c>
      <c r="B144" s="1" t="s">
        <v>24</v>
      </c>
      <c r="C144" s="1" t="s">
        <v>166</v>
      </c>
      <c r="D144" s="3">
        <v>321.72000000000003</v>
      </c>
      <c r="E144" s="3">
        <v>22.14</v>
      </c>
      <c r="F144" s="30">
        <v>0</v>
      </c>
      <c r="G144" s="30">
        <f t="shared" si="44"/>
        <v>0</v>
      </c>
      <c r="H144" s="30">
        <v>0</v>
      </c>
      <c r="I144" s="30">
        <f t="shared" si="45"/>
        <v>0</v>
      </c>
      <c r="J144" s="30">
        <v>0</v>
      </c>
      <c r="K144" s="30">
        <f t="shared" si="46"/>
        <v>0</v>
      </c>
      <c r="L144" s="30">
        <v>0</v>
      </c>
      <c r="M144" s="30">
        <f t="shared" si="47"/>
        <v>0</v>
      </c>
      <c r="N144" s="30">
        <v>0</v>
      </c>
      <c r="O144" s="30">
        <f t="shared" si="48"/>
        <v>0</v>
      </c>
      <c r="P144" s="30">
        <v>0</v>
      </c>
      <c r="Q144" s="30">
        <f t="shared" si="49"/>
        <v>0</v>
      </c>
      <c r="R144" s="30">
        <v>0</v>
      </c>
      <c r="S144" s="30">
        <f t="shared" si="50"/>
        <v>0</v>
      </c>
      <c r="T144" s="30">
        <v>0</v>
      </c>
      <c r="U144" s="30">
        <f t="shared" si="51"/>
        <v>0</v>
      </c>
      <c r="V144" s="30">
        <v>0</v>
      </c>
      <c r="W144" s="30">
        <f t="shared" si="52"/>
        <v>0</v>
      </c>
      <c r="X144" s="30">
        <v>0</v>
      </c>
      <c r="Y144" s="30">
        <f t="shared" si="53"/>
        <v>0</v>
      </c>
      <c r="Z144" s="30">
        <v>124400</v>
      </c>
      <c r="AA144" s="30">
        <f t="shared" si="54"/>
        <v>2.1240054438582865E-3</v>
      </c>
      <c r="AB144" s="30">
        <v>37600</v>
      </c>
      <c r="AC144" s="30">
        <f t="shared" si="55"/>
        <v>6.829149807652937E-4</v>
      </c>
      <c r="AD144" s="30">
        <v>595200</v>
      </c>
      <c r="AE144" s="30">
        <f t="shared" si="56"/>
        <v>9.2330718649936798E-3</v>
      </c>
      <c r="AF144" s="30">
        <v>630000</v>
      </c>
      <c r="AG144" s="30">
        <f t="shared" si="57"/>
        <v>8.9090226903957154E-3</v>
      </c>
      <c r="AH144" s="30">
        <v>441600</v>
      </c>
      <c r="AI144" s="30">
        <f t="shared" si="58"/>
        <v>4.6281741595227887E-3</v>
      </c>
      <c r="AJ144" s="30">
        <v>317600</v>
      </c>
      <c r="AK144" s="30">
        <f t="shared" si="59"/>
        <v>3.2175468032425874E-3</v>
      </c>
      <c r="AL144" s="30">
        <v>0</v>
      </c>
      <c r="AM144" s="30">
        <f t="shared" si="60"/>
        <v>0</v>
      </c>
      <c r="AN144" s="30">
        <v>0</v>
      </c>
      <c r="AO144" s="30">
        <f t="shared" si="61"/>
        <v>0</v>
      </c>
      <c r="AP144" s="30">
        <v>0</v>
      </c>
      <c r="AQ144" s="30">
        <f t="shared" si="62"/>
        <v>0</v>
      </c>
      <c r="AR144" s="30">
        <v>0</v>
      </c>
      <c r="AS144" s="30">
        <f t="shared" si="63"/>
        <v>0</v>
      </c>
      <c r="AT144" s="30">
        <v>0</v>
      </c>
      <c r="AU144" s="30">
        <f t="shared" si="64"/>
        <v>0</v>
      </c>
      <c r="AV144" s="30">
        <v>0</v>
      </c>
      <c r="AW144" s="30">
        <f t="shared" si="65"/>
        <v>0</v>
      </c>
    </row>
    <row r="145" spans="1:49">
      <c r="A145" s="2">
        <v>143</v>
      </c>
      <c r="B145" s="1" t="s">
        <v>24</v>
      </c>
      <c r="C145" s="1" t="s">
        <v>167</v>
      </c>
      <c r="D145" s="3">
        <v>321.72000000000003</v>
      </c>
      <c r="E145" s="3">
        <v>24.81</v>
      </c>
      <c r="F145" s="30">
        <v>0</v>
      </c>
      <c r="G145" s="30">
        <f t="shared" si="44"/>
        <v>0</v>
      </c>
      <c r="H145" s="30">
        <v>0</v>
      </c>
      <c r="I145" s="30">
        <f t="shared" si="45"/>
        <v>0</v>
      </c>
      <c r="J145" s="30">
        <v>0</v>
      </c>
      <c r="K145" s="30">
        <f t="shared" si="46"/>
        <v>0</v>
      </c>
      <c r="L145" s="30">
        <v>0</v>
      </c>
      <c r="M145" s="30">
        <f t="shared" si="47"/>
        <v>0</v>
      </c>
      <c r="N145" s="30">
        <v>0</v>
      </c>
      <c r="O145" s="30">
        <f t="shared" si="48"/>
        <v>0</v>
      </c>
      <c r="P145" s="30">
        <v>0</v>
      </c>
      <c r="Q145" s="30">
        <f t="shared" si="49"/>
        <v>0</v>
      </c>
      <c r="R145" s="30">
        <v>0</v>
      </c>
      <c r="S145" s="30">
        <f t="shared" si="50"/>
        <v>0</v>
      </c>
      <c r="T145" s="30">
        <v>0</v>
      </c>
      <c r="U145" s="30">
        <f t="shared" si="51"/>
        <v>0</v>
      </c>
      <c r="V145" s="30">
        <v>642909.0625</v>
      </c>
      <c r="W145" s="30">
        <f t="shared" si="52"/>
        <v>1.1996320898474614E-2</v>
      </c>
      <c r="X145" s="30">
        <v>806400</v>
      </c>
      <c r="Y145" s="30">
        <f t="shared" si="53"/>
        <v>1.6098375240553912E-2</v>
      </c>
      <c r="Z145" s="30">
        <v>0</v>
      </c>
      <c r="AA145" s="30">
        <f t="shared" si="54"/>
        <v>0</v>
      </c>
      <c r="AB145" s="30">
        <v>0</v>
      </c>
      <c r="AC145" s="30">
        <f t="shared" si="55"/>
        <v>0</v>
      </c>
      <c r="AD145" s="30">
        <v>0</v>
      </c>
      <c r="AE145" s="30">
        <f t="shared" si="56"/>
        <v>0</v>
      </c>
      <c r="AF145" s="30">
        <v>0</v>
      </c>
      <c r="AG145" s="30">
        <f t="shared" si="57"/>
        <v>0</v>
      </c>
      <c r="AH145" s="30">
        <v>0</v>
      </c>
      <c r="AI145" s="30">
        <f t="shared" si="58"/>
        <v>0</v>
      </c>
      <c r="AJ145" s="30">
        <v>0</v>
      </c>
      <c r="AK145" s="30">
        <f t="shared" si="59"/>
        <v>0</v>
      </c>
      <c r="AL145" s="30">
        <v>0</v>
      </c>
      <c r="AM145" s="30">
        <f t="shared" si="60"/>
        <v>0</v>
      </c>
      <c r="AN145" s="30">
        <v>0</v>
      </c>
      <c r="AO145" s="30">
        <f t="shared" si="61"/>
        <v>0</v>
      </c>
      <c r="AP145" s="30">
        <v>0</v>
      </c>
      <c r="AQ145" s="30">
        <f t="shared" si="62"/>
        <v>0</v>
      </c>
      <c r="AR145" s="30">
        <v>0</v>
      </c>
      <c r="AS145" s="30">
        <f t="shared" si="63"/>
        <v>0</v>
      </c>
      <c r="AT145" s="30">
        <v>0</v>
      </c>
      <c r="AU145" s="30">
        <f t="shared" si="64"/>
        <v>0</v>
      </c>
      <c r="AV145" s="30">
        <v>0</v>
      </c>
      <c r="AW145" s="30">
        <f t="shared" si="65"/>
        <v>0</v>
      </c>
    </row>
    <row r="146" spans="1:49">
      <c r="A146" s="2">
        <v>144</v>
      </c>
      <c r="B146" s="1" t="s">
        <v>24</v>
      </c>
      <c r="C146" s="1" t="s">
        <v>168</v>
      </c>
      <c r="D146" s="3">
        <v>321.73309999999998</v>
      </c>
      <c r="E146" s="3">
        <v>21.09</v>
      </c>
      <c r="F146" s="30">
        <v>0</v>
      </c>
      <c r="G146" s="30">
        <f t="shared" si="44"/>
        <v>0</v>
      </c>
      <c r="H146" s="30">
        <v>0</v>
      </c>
      <c r="I146" s="30">
        <f t="shared" si="45"/>
        <v>0</v>
      </c>
      <c r="J146" s="30">
        <v>0</v>
      </c>
      <c r="K146" s="30">
        <f t="shared" si="46"/>
        <v>0</v>
      </c>
      <c r="L146" s="30">
        <v>0</v>
      </c>
      <c r="M146" s="30">
        <f t="shared" si="47"/>
        <v>0</v>
      </c>
      <c r="N146" s="30">
        <v>0</v>
      </c>
      <c r="O146" s="30">
        <f t="shared" si="48"/>
        <v>0</v>
      </c>
      <c r="P146" s="30">
        <v>0</v>
      </c>
      <c r="Q146" s="30">
        <f t="shared" si="49"/>
        <v>0</v>
      </c>
      <c r="R146" s="30">
        <v>0</v>
      </c>
      <c r="S146" s="30">
        <f t="shared" si="50"/>
        <v>0</v>
      </c>
      <c r="T146" s="30">
        <v>0</v>
      </c>
      <c r="U146" s="30">
        <f t="shared" si="51"/>
        <v>0</v>
      </c>
      <c r="V146" s="30">
        <v>0</v>
      </c>
      <c r="W146" s="30">
        <f t="shared" si="52"/>
        <v>0</v>
      </c>
      <c r="X146" s="30">
        <v>0</v>
      </c>
      <c r="Y146" s="30">
        <f t="shared" si="53"/>
        <v>0</v>
      </c>
      <c r="Z146" s="30">
        <v>0</v>
      </c>
      <c r="AA146" s="30">
        <f t="shared" si="54"/>
        <v>0</v>
      </c>
      <c r="AB146" s="30">
        <v>0</v>
      </c>
      <c r="AC146" s="30">
        <f t="shared" si="55"/>
        <v>0</v>
      </c>
      <c r="AD146" s="30">
        <v>0</v>
      </c>
      <c r="AE146" s="30">
        <f t="shared" si="56"/>
        <v>0</v>
      </c>
      <c r="AF146" s="30">
        <v>0</v>
      </c>
      <c r="AG146" s="30">
        <f t="shared" si="57"/>
        <v>0</v>
      </c>
      <c r="AH146" s="30">
        <v>0</v>
      </c>
      <c r="AI146" s="30">
        <f t="shared" si="58"/>
        <v>0</v>
      </c>
      <c r="AJ146" s="30">
        <v>0</v>
      </c>
      <c r="AK146" s="30">
        <f t="shared" si="59"/>
        <v>0</v>
      </c>
      <c r="AL146" s="30">
        <v>536800</v>
      </c>
      <c r="AM146" s="30">
        <f t="shared" si="60"/>
        <v>1.3624001819826106E-2</v>
      </c>
      <c r="AN146" s="30">
        <v>361600</v>
      </c>
      <c r="AO146" s="30">
        <f t="shared" si="61"/>
        <v>9.3857669919730283E-3</v>
      </c>
      <c r="AP146" s="30">
        <v>0</v>
      </c>
      <c r="AQ146" s="30">
        <f t="shared" si="62"/>
        <v>0</v>
      </c>
      <c r="AR146" s="30">
        <v>95200</v>
      </c>
      <c r="AS146" s="30">
        <f t="shared" si="63"/>
        <v>1.907385067796377E-3</v>
      </c>
      <c r="AT146" s="30">
        <v>0</v>
      </c>
      <c r="AU146" s="30">
        <f t="shared" si="64"/>
        <v>0</v>
      </c>
      <c r="AV146" s="30">
        <v>0</v>
      </c>
      <c r="AW146" s="30">
        <f t="shared" si="65"/>
        <v>0</v>
      </c>
    </row>
    <row r="147" spans="1:49">
      <c r="A147" s="2">
        <v>145</v>
      </c>
      <c r="B147" s="1" t="s">
        <v>24</v>
      </c>
      <c r="C147" s="1" t="s">
        <v>169</v>
      </c>
      <c r="D147" s="3">
        <v>321.74400000000003</v>
      </c>
      <c r="E147" s="3">
        <v>22.62</v>
      </c>
      <c r="F147" s="30">
        <v>0</v>
      </c>
      <c r="G147" s="30">
        <f t="shared" si="44"/>
        <v>0</v>
      </c>
      <c r="H147" s="30">
        <v>0</v>
      </c>
      <c r="I147" s="30">
        <f t="shared" si="45"/>
        <v>0</v>
      </c>
      <c r="J147" s="30">
        <v>0</v>
      </c>
      <c r="K147" s="30">
        <f t="shared" si="46"/>
        <v>0</v>
      </c>
      <c r="L147" s="30">
        <v>0</v>
      </c>
      <c r="M147" s="30">
        <f t="shared" si="47"/>
        <v>0</v>
      </c>
      <c r="N147" s="30">
        <v>0</v>
      </c>
      <c r="O147" s="30">
        <f t="shared" si="48"/>
        <v>0</v>
      </c>
      <c r="P147" s="30">
        <v>0</v>
      </c>
      <c r="Q147" s="30">
        <f t="shared" si="49"/>
        <v>0</v>
      </c>
      <c r="R147" s="30">
        <v>0</v>
      </c>
      <c r="S147" s="30">
        <f t="shared" si="50"/>
        <v>0</v>
      </c>
      <c r="T147" s="30">
        <v>0</v>
      </c>
      <c r="U147" s="30">
        <f t="shared" si="51"/>
        <v>0</v>
      </c>
      <c r="V147" s="30">
        <v>0</v>
      </c>
      <c r="W147" s="30">
        <f t="shared" si="52"/>
        <v>0</v>
      </c>
      <c r="X147" s="30">
        <v>0</v>
      </c>
      <c r="Y147" s="30">
        <f t="shared" si="53"/>
        <v>0</v>
      </c>
      <c r="Z147" s="30">
        <v>0</v>
      </c>
      <c r="AA147" s="30">
        <f t="shared" si="54"/>
        <v>0</v>
      </c>
      <c r="AB147" s="30">
        <v>0</v>
      </c>
      <c r="AC147" s="30">
        <f t="shared" si="55"/>
        <v>0</v>
      </c>
      <c r="AD147" s="30">
        <v>428400</v>
      </c>
      <c r="AE147" s="30">
        <f t="shared" si="56"/>
        <v>6.6455779350861775E-3</v>
      </c>
      <c r="AF147" s="30">
        <v>141200</v>
      </c>
      <c r="AG147" s="30">
        <f t="shared" si="57"/>
        <v>1.9967523871172619E-3</v>
      </c>
      <c r="AH147" s="30">
        <v>488057.125</v>
      </c>
      <c r="AI147" s="30">
        <f t="shared" si="58"/>
        <v>5.115066517880398E-3</v>
      </c>
      <c r="AJ147" s="30">
        <v>467600</v>
      </c>
      <c r="AK147" s="30">
        <f t="shared" si="59"/>
        <v>4.7371690339931792E-3</v>
      </c>
      <c r="AL147" s="30">
        <v>0</v>
      </c>
      <c r="AM147" s="30">
        <f t="shared" si="60"/>
        <v>0</v>
      </c>
      <c r="AN147" s="30">
        <v>0</v>
      </c>
      <c r="AO147" s="30">
        <f t="shared" si="61"/>
        <v>0</v>
      </c>
      <c r="AP147" s="30">
        <v>0</v>
      </c>
      <c r="AQ147" s="30">
        <f t="shared" si="62"/>
        <v>0</v>
      </c>
      <c r="AR147" s="30">
        <v>0</v>
      </c>
      <c r="AS147" s="30">
        <f t="shared" si="63"/>
        <v>0</v>
      </c>
      <c r="AT147" s="30">
        <v>0</v>
      </c>
      <c r="AU147" s="30">
        <f t="shared" si="64"/>
        <v>0</v>
      </c>
      <c r="AV147" s="30">
        <v>0</v>
      </c>
      <c r="AW147" s="30">
        <f t="shared" si="65"/>
        <v>0</v>
      </c>
    </row>
    <row r="148" spans="1:49">
      <c r="A148" s="2">
        <v>146</v>
      </c>
      <c r="B148" s="1" t="s">
        <v>24</v>
      </c>
      <c r="C148" s="1" t="s">
        <v>170</v>
      </c>
      <c r="D148" s="3">
        <v>321.75130000000001</v>
      </c>
      <c r="E148" s="3">
        <v>18.5</v>
      </c>
      <c r="F148" s="30">
        <v>0</v>
      </c>
      <c r="G148" s="30">
        <f t="shared" si="44"/>
        <v>0</v>
      </c>
      <c r="H148" s="30">
        <v>0</v>
      </c>
      <c r="I148" s="30">
        <f t="shared" si="45"/>
        <v>0</v>
      </c>
      <c r="J148" s="30">
        <v>0</v>
      </c>
      <c r="K148" s="30">
        <f t="shared" si="46"/>
        <v>0</v>
      </c>
      <c r="L148" s="30">
        <v>0</v>
      </c>
      <c r="M148" s="30">
        <f t="shared" si="47"/>
        <v>0</v>
      </c>
      <c r="N148" s="30">
        <v>0</v>
      </c>
      <c r="O148" s="30">
        <f t="shared" si="48"/>
        <v>0</v>
      </c>
      <c r="P148" s="30">
        <v>0</v>
      </c>
      <c r="Q148" s="30">
        <f t="shared" si="49"/>
        <v>0</v>
      </c>
      <c r="R148" s="30">
        <v>0</v>
      </c>
      <c r="S148" s="30">
        <f t="shared" si="50"/>
        <v>0</v>
      </c>
      <c r="T148" s="30">
        <v>0</v>
      </c>
      <c r="U148" s="30">
        <f t="shared" si="51"/>
        <v>0</v>
      </c>
      <c r="V148" s="30">
        <v>0</v>
      </c>
      <c r="W148" s="30">
        <f t="shared" si="52"/>
        <v>0</v>
      </c>
      <c r="X148" s="30">
        <v>0</v>
      </c>
      <c r="Y148" s="30">
        <f t="shared" si="53"/>
        <v>0</v>
      </c>
      <c r="Z148" s="30">
        <v>0</v>
      </c>
      <c r="AA148" s="30">
        <f t="shared" si="54"/>
        <v>0</v>
      </c>
      <c r="AB148" s="30">
        <v>0</v>
      </c>
      <c r="AC148" s="30">
        <f t="shared" si="55"/>
        <v>0</v>
      </c>
      <c r="AD148" s="30">
        <v>0</v>
      </c>
      <c r="AE148" s="30">
        <f t="shared" si="56"/>
        <v>0</v>
      </c>
      <c r="AF148" s="30">
        <v>0</v>
      </c>
      <c r="AG148" s="30">
        <f t="shared" si="57"/>
        <v>0</v>
      </c>
      <c r="AH148" s="30">
        <v>0</v>
      </c>
      <c r="AI148" s="30">
        <f t="shared" si="58"/>
        <v>0</v>
      </c>
      <c r="AJ148" s="30">
        <v>0</v>
      </c>
      <c r="AK148" s="30">
        <f t="shared" si="59"/>
        <v>0</v>
      </c>
      <c r="AL148" s="30">
        <v>22400</v>
      </c>
      <c r="AM148" s="30">
        <f t="shared" si="60"/>
        <v>5.6851274359930102E-4</v>
      </c>
      <c r="AN148" s="30">
        <v>0</v>
      </c>
      <c r="AO148" s="30">
        <f t="shared" si="61"/>
        <v>0</v>
      </c>
      <c r="AP148" s="30">
        <v>817600</v>
      </c>
      <c r="AQ148" s="30">
        <f t="shared" si="62"/>
        <v>1.4338500863377346E-2</v>
      </c>
      <c r="AR148" s="30">
        <v>882400</v>
      </c>
      <c r="AS148" s="30">
        <f t="shared" si="63"/>
        <v>1.7679375880499192E-2</v>
      </c>
      <c r="AT148" s="30">
        <v>0</v>
      </c>
      <c r="AU148" s="30">
        <f t="shared" si="64"/>
        <v>0</v>
      </c>
      <c r="AV148" s="30">
        <v>0</v>
      </c>
      <c r="AW148" s="30">
        <f t="shared" si="65"/>
        <v>0</v>
      </c>
    </row>
    <row r="149" spans="1:49">
      <c r="A149" s="2">
        <v>147</v>
      </c>
      <c r="B149" s="1" t="s">
        <v>24</v>
      </c>
      <c r="C149" s="1" t="s">
        <v>171</v>
      </c>
      <c r="D149" s="3">
        <v>325.7097</v>
      </c>
      <c r="E149" s="3">
        <v>19.940000000000001</v>
      </c>
      <c r="F149" s="30">
        <v>0</v>
      </c>
      <c r="G149" s="30">
        <f t="shared" si="44"/>
        <v>0</v>
      </c>
      <c r="H149" s="30">
        <v>0</v>
      </c>
      <c r="I149" s="30">
        <f t="shared" si="45"/>
        <v>0</v>
      </c>
      <c r="J149" s="30">
        <v>0</v>
      </c>
      <c r="K149" s="30">
        <f t="shared" si="46"/>
        <v>0</v>
      </c>
      <c r="L149" s="30">
        <v>0</v>
      </c>
      <c r="M149" s="30">
        <f t="shared" si="47"/>
        <v>0</v>
      </c>
      <c r="N149" s="30">
        <v>0</v>
      </c>
      <c r="O149" s="30">
        <f t="shared" si="48"/>
        <v>0</v>
      </c>
      <c r="P149" s="30">
        <v>0</v>
      </c>
      <c r="Q149" s="30">
        <f t="shared" si="49"/>
        <v>0</v>
      </c>
      <c r="R149" s="30">
        <v>0</v>
      </c>
      <c r="S149" s="30">
        <f t="shared" si="50"/>
        <v>0</v>
      </c>
      <c r="T149" s="30">
        <v>0</v>
      </c>
      <c r="U149" s="30">
        <f t="shared" si="51"/>
        <v>0</v>
      </c>
      <c r="V149" s="30">
        <v>0</v>
      </c>
      <c r="W149" s="30">
        <f t="shared" si="52"/>
        <v>0</v>
      </c>
      <c r="X149" s="30">
        <v>0</v>
      </c>
      <c r="Y149" s="30">
        <f t="shared" si="53"/>
        <v>0</v>
      </c>
      <c r="Z149" s="30">
        <v>0</v>
      </c>
      <c r="AA149" s="30">
        <f t="shared" si="54"/>
        <v>0</v>
      </c>
      <c r="AB149" s="30">
        <v>0</v>
      </c>
      <c r="AC149" s="30">
        <f t="shared" si="55"/>
        <v>0</v>
      </c>
      <c r="AD149" s="30">
        <v>0</v>
      </c>
      <c r="AE149" s="30">
        <f t="shared" si="56"/>
        <v>0</v>
      </c>
      <c r="AF149" s="30">
        <v>0</v>
      </c>
      <c r="AG149" s="30">
        <f t="shared" si="57"/>
        <v>0</v>
      </c>
      <c r="AH149" s="30">
        <v>0</v>
      </c>
      <c r="AI149" s="30">
        <f t="shared" si="58"/>
        <v>0</v>
      </c>
      <c r="AJ149" s="30">
        <v>0</v>
      </c>
      <c r="AK149" s="30">
        <f t="shared" si="59"/>
        <v>0</v>
      </c>
      <c r="AL149" s="30">
        <v>1680800</v>
      </c>
      <c r="AM149" s="30">
        <f t="shared" si="60"/>
        <v>4.2658759796504693E-2</v>
      </c>
      <c r="AN149" s="30">
        <v>1557771.375</v>
      </c>
      <c r="AO149" s="30">
        <f t="shared" si="61"/>
        <v>4.0433847213814815E-2</v>
      </c>
      <c r="AP149" s="30">
        <v>660800</v>
      </c>
      <c r="AQ149" s="30">
        <f t="shared" si="62"/>
        <v>1.1588651382729636E-2</v>
      </c>
      <c r="AR149" s="30">
        <v>692800</v>
      </c>
      <c r="AS149" s="30">
        <f t="shared" si="63"/>
        <v>1.3880634190854307E-2</v>
      </c>
      <c r="AT149" s="30">
        <v>0</v>
      </c>
      <c r="AU149" s="30">
        <f t="shared" si="64"/>
        <v>0</v>
      </c>
      <c r="AV149" s="30">
        <v>0</v>
      </c>
      <c r="AW149" s="30">
        <f t="shared" si="65"/>
        <v>0</v>
      </c>
    </row>
    <row r="150" spans="1:49">
      <c r="A150" s="2">
        <v>148</v>
      </c>
      <c r="B150" s="1" t="s">
        <v>24</v>
      </c>
      <c r="C150" s="1" t="s">
        <v>172</v>
      </c>
      <c r="D150" s="3">
        <v>329.4</v>
      </c>
      <c r="E150" s="3">
        <v>18.899999999999999</v>
      </c>
      <c r="F150" s="30">
        <v>0</v>
      </c>
      <c r="G150" s="30">
        <f t="shared" si="44"/>
        <v>0</v>
      </c>
      <c r="H150" s="30">
        <v>0</v>
      </c>
      <c r="I150" s="30">
        <f t="shared" si="45"/>
        <v>0</v>
      </c>
      <c r="J150" s="30">
        <v>0</v>
      </c>
      <c r="K150" s="30">
        <f t="shared" si="46"/>
        <v>0</v>
      </c>
      <c r="L150" s="30">
        <v>0</v>
      </c>
      <c r="M150" s="30">
        <f t="shared" si="47"/>
        <v>0</v>
      </c>
      <c r="N150" s="30">
        <v>0</v>
      </c>
      <c r="O150" s="30">
        <f t="shared" si="48"/>
        <v>0</v>
      </c>
      <c r="P150" s="30">
        <v>0</v>
      </c>
      <c r="Q150" s="30">
        <f t="shared" si="49"/>
        <v>0</v>
      </c>
      <c r="R150" s="30">
        <v>0</v>
      </c>
      <c r="S150" s="30">
        <f t="shared" si="50"/>
        <v>0</v>
      </c>
      <c r="T150" s="30">
        <v>0</v>
      </c>
      <c r="U150" s="30">
        <f t="shared" si="51"/>
        <v>0</v>
      </c>
      <c r="V150" s="30">
        <v>0</v>
      </c>
      <c r="W150" s="30">
        <f t="shared" si="52"/>
        <v>0</v>
      </c>
      <c r="X150" s="30">
        <v>0</v>
      </c>
      <c r="Y150" s="30">
        <f t="shared" si="53"/>
        <v>0</v>
      </c>
      <c r="Z150" s="30">
        <v>0</v>
      </c>
      <c r="AA150" s="30">
        <f t="shared" si="54"/>
        <v>0</v>
      </c>
      <c r="AB150" s="30">
        <v>0</v>
      </c>
      <c r="AC150" s="30">
        <f t="shared" si="55"/>
        <v>0</v>
      </c>
      <c r="AD150" s="30">
        <v>0</v>
      </c>
      <c r="AE150" s="30">
        <f t="shared" si="56"/>
        <v>0</v>
      </c>
      <c r="AF150" s="30">
        <v>0</v>
      </c>
      <c r="AG150" s="30">
        <f t="shared" si="57"/>
        <v>0</v>
      </c>
      <c r="AH150" s="30">
        <v>11200</v>
      </c>
      <c r="AI150" s="30">
        <f t="shared" si="58"/>
        <v>1.1738122868354899E-4</v>
      </c>
      <c r="AJ150" s="30">
        <v>0</v>
      </c>
      <c r="AK150" s="30">
        <f t="shared" si="59"/>
        <v>0</v>
      </c>
      <c r="AL150" s="30">
        <v>0</v>
      </c>
      <c r="AM150" s="30">
        <f t="shared" si="60"/>
        <v>0</v>
      </c>
      <c r="AN150" s="30">
        <v>0</v>
      </c>
      <c r="AO150" s="30">
        <f t="shared" si="61"/>
        <v>0</v>
      </c>
      <c r="AP150" s="30">
        <v>0</v>
      </c>
      <c r="AQ150" s="30">
        <f t="shared" si="62"/>
        <v>0</v>
      </c>
      <c r="AR150" s="30">
        <v>0</v>
      </c>
      <c r="AS150" s="30">
        <f t="shared" si="63"/>
        <v>0</v>
      </c>
      <c r="AT150" s="30">
        <v>0</v>
      </c>
      <c r="AU150" s="30">
        <f t="shared" si="64"/>
        <v>0</v>
      </c>
      <c r="AV150" s="30">
        <v>0</v>
      </c>
      <c r="AW150" s="30">
        <f t="shared" si="65"/>
        <v>0</v>
      </c>
    </row>
    <row r="151" spans="1:49">
      <c r="A151" s="2">
        <v>149</v>
      </c>
      <c r="B151" s="1" t="s">
        <v>24</v>
      </c>
      <c r="C151" s="1" t="s">
        <v>173</v>
      </c>
      <c r="D151" s="3">
        <v>329.76</v>
      </c>
      <c r="E151" s="3">
        <v>17.86</v>
      </c>
      <c r="F151" s="30">
        <v>0</v>
      </c>
      <c r="G151" s="30">
        <f t="shared" si="44"/>
        <v>0</v>
      </c>
      <c r="H151" s="30">
        <v>0</v>
      </c>
      <c r="I151" s="30">
        <f t="shared" si="45"/>
        <v>0</v>
      </c>
      <c r="J151" s="30">
        <v>0</v>
      </c>
      <c r="K151" s="30">
        <f t="shared" si="46"/>
        <v>0</v>
      </c>
      <c r="L151" s="30">
        <v>0</v>
      </c>
      <c r="M151" s="30">
        <f t="shared" si="47"/>
        <v>0</v>
      </c>
      <c r="N151" s="30">
        <v>0</v>
      </c>
      <c r="O151" s="30">
        <f t="shared" si="48"/>
        <v>0</v>
      </c>
      <c r="P151" s="30">
        <v>0</v>
      </c>
      <c r="Q151" s="30">
        <f t="shared" si="49"/>
        <v>0</v>
      </c>
      <c r="R151" s="30">
        <v>0</v>
      </c>
      <c r="S151" s="30">
        <f t="shared" si="50"/>
        <v>0</v>
      </c>
      <c r="T151" s="30">
        <v>0</v>
      </c>
      <c r="U151" s="30">
        <f t="shared" si="51"/>
        <v>0</v>
      </c>
      <c r="V151" s="30">
        <v>0</v>
      </c>
      <c r="W151" s="30">
        <f t="shared" si="52"/>
        <v>0</v>
      </c>
      <c r="X151" s="30">
        <v>0</v>
      </c>
      <c r="Y151" s="30">
        <f t="shared" si="53"/>
        <v>0</v>
      </c>
      <c r="Z151" s="30">
        <v>0</v>
      </c>
      <c r="AA151" s="30">
        <f t="shared" si="54"/>
        <v>0</v>
      </c>
      <c r="AB151" s="30">
        <v>0</v>
      </c>
      <c r="AC151" s="30">
        <f t="shared" si="55"/>
        <v>0</v>
      </c>
      <c r="AD151" s="30">
        <v>0</v>
      </c>
      <c r="AE151" s="30">
        <f t="shared" si="56"/>
        <v>0</v>
      </c>
      <c r="AF151" s="30">
        <v>0</v>
      </c>
      <c r="AG151" s="30">
        <f t="shared" si="57"/>
        <v>0</v>
      </c>
      <c r="AH151" s="30">
        <v>0</v>
      </c>
      <c r="AI151" s="30">
        <f t="shared" si="58"/>
        <v>0</v>
      </c>
      <c r="AJ151" s="30">
        <v>0</v>
      </c>
      <c r="AK151" s="30">
        <f t="shared" si="59"/>
        <v>0</v>
      </c>
      <c r="AL151" s="30">
        <v>759876.9375</v>
      </c>
      <c r="AM151" s="30">
        <f t="shared" si="60"/>
        <v>1.9285701898926769E-2</v>
      </c>
      <c r="AN151" s="30">
        <v>808800</v>
      </c>
      <c r="AO151" s="30">
        <f t="shared" si="61"/>
        <v>2.0993385904612239E-2</v>
      </c>
      <c r="AP151" s="30">
        <v>3473000</v>
      </c>
      <c r="AQ151" s="30">
        <f t="shared" si="62"/>
        <v>6.0907061519703432E-2</v>
      </c>
      <c r="AR151" s="30">
        <v>3747072</v>
      </c>
      <c r="AS151" s="30">
        <f t="shared" si="63"/>
        <v>7.5074676268465396E-2</v>
      </c>
      <c r="AT151" s="30">
        <v>0</v>
      </c>
      <c r="AU151" s="30">
        <f t="shared" si="64"/>
        <v>0</v>
      </c>
      <c r="AV151" s="30">
        <v>0</v>
      </c>
      <c r="AW151" s="30">
        <f t="shared" si="65"/>
        <v>0</v>
      </c>
    </row>
    <row r="152" spans="1:49">
      <c r="A152" s="2">
        <v>150</v>
      </c>
      <c r="B152" s="1" t="s">
        <v>24</v>
      </c>
      <c r="C152" s="1" t="s">
        <v>174</v>
      </c>
      <c r="D152" s="3">
        <v>330.67669999999998</v>
      </c>
      <c r="E152" s="3">
        <v>17.350000000000001</v>
      </c>
      <c r="F152" s="30">
        <v>0</v>
      </c>
      <c r="G152" s="30">
        <f t="shared" si="44"/>
        <v>0</v>
      </c>
      <c r="H152" s="30">
        <v>0</v>
      </c>
      <c r="I152" s="30">
        <f t="shared" si="45"/>
        <v>0</v>
      </c>
      <c r="J152" s="30">
        <v>0</v>
      </c>
      <c r="K152" s="30">
        <f t="shared" si="46"/>
        <v>0</v>
      </c>
      <c r="L152" s="30">
        <v>0</v>
      </c>
      <c r="M152" s="30">
        <f t="shared" si="47"/>
        <v>0</v>
      </c>
      <c r="N152" s="30">
        <v>0</v>
      </c>
      <c r="O152" s="30">
        <f t="shared" si="48"/>
        <v>0</v>
      </c>
      <c r="P152" s="30">
        <v>0</v>
      </c>
      <c r="Q152" s="30">
        <f t="shared" si="49"/>
        <v>0</v>
      </c>
      <c r="R152" s="30">
        <v>0</v>
      </c>
      <c r="S152" s="30">
        <f t="shared" si="50"/>
        <v>0</v>
      </c>
      <c r="T152" s="30">
        <v>0</v>
      </c>
      <c r="U152" s="30">
        <f t="shared" si="51"/>
        <v>0</v>
      </c>
      <c r="V152" s="30">
        <v>0</v>
      </c>
      <c r="W152" s="30">
        <f t="shared" si="52"/>
        <v>0</v>
      </c>
      <c r="X152" s="30">
        <v>0</v>
      </c>
      <c r="Y152" s="30">
        <f t="shared" si="53"/>
        <v>0</v>
      </c>
      <c r="Z152" s="30">
        <v>0</v>
      </c>
      <c r="AA152" s="30">
        <f t="shared" si="54"/>
        <v>0</v>
      </c>
      <c r="AB152" s="30">
        <v>0</v>
      </c>
      <c r="AC152" s="30">
        <f t="shared" si="55"/>
        <v>0</v>
      </c>
      <c r="AD152" s="30">
        <v>0</v>
      </c>
      <c r="AE152" s="30">
        <f t="shared" si="56"/>
        <v>0</v>
      </c>
      <c r="AF152" s="30">
        <v>0</v>
      </c>
      <c r="AG152" s="30">
        <f t="shared" si="57"/>
        <v>0</v>
      </c>
      <c r="AH152" s="30">
        <v>0</v>
      </c>
      <c r="AI152" s="30">
        <f t="shared" si="58"/>
        <v>0</v>
      </c>
      <c r="AJ152" s="30">
        <v>0</v>
      </c>
      <c r="AK152" s="30">
        <f t="shared" si="59"/>
        <v>0</v>
      </c>
      <c r="AL152" s="30">
        <v>0</v>
      </c>
      <c r="AM152" s="30">
        <f t="shared" si="60"/>
        <v>0</v>
      </c>
      <c r="AN152" s="30">
        <v>0</v>
      </c>
      <c r="AO152" s="30">
        <f t="shared" si="61"/>
        <v>0</v>
      </c>
      <c r="AP152" s="30">
        <v>0</v>
      </c>
      <c r="AQ152" s="30">
        <f t="shared" si="62"/>
        <v>0</v>
      </c>
      <c r="AR152" s="30">
        <v>183200</v>
      </c>
      <c r="AS152" s="30">
        <f t="shared" si="63"/>
        <v>3.6705141220619358E-3</v>
      </c>
      <c r="AT152" s="30">
        <v>109200</v>
      </c>
      <c r="AU152" s="30">
        <f t="shared" si="64"/>
        <v>2.9030574301515144E-3</v>
      </c>
      <c r="AV152" s="30">
        <v>224000</v>
      </c>
      <c r="AW152" s="30">
        <f t="shared" si="65"/>
        <v>5.9700523608522058E-3</v>
      </c>
    </row>
    <row r="153" spans="1:49">
      <c r="A153" s="2">
        <v>151</v>
      </c>
      <c r="B153" s="1" t="s">
        <v>24</v>
      </c>
      <c r="C153" s="1" t="s">
        <v>175</v>
      </c>
      <c r="D153" s="3">
        <v>331.68</v>
      </c>
      <c r="E153" s="3">
        <v>22.72</v>
      </c>
      <c r="F153" s="30">
        <v>0</v>
      </c>
      <c r="G153" s="30">
        <f t="shared" si="44"/>
        <v>0</v>
      </c>
      <c r="H153" s="30">
        <v>0</v>
      </c>
      <c r="I153" s="30">
        <f t="shared" si="45"/>
        <v>0</v>
      </c>
      <c r="J153" s="30">
        <v>0</v>
      </c>
      <c r="K153" s="30">
        <f t="shared" si="46"/>
        <v>0</v>
      </c>
      <c r="L153" s="30">
        <v>0</v>
      </c>
      <c r="M153" s="30">
        <f t="shared" si="47"/>
        <v>0</v>
      </c>
      <c r="N153" s="30">
        <v>0</v>
      </c>
      <c r="O153" s="30">
        <f t="shared" si="48"/>
        <v>0</v>
      </c>
      <c r="P153" s="30">
        <v>0</v>
      </c>
      <c r="Q153" s="30">
        <f t="shared" si="49"/>
        <v>0</v>
      </c>
      <c r="R153" s="30">
        <v>0</v>
      </c>
      <c r="S153" s="30">
        <f t="shared" si="50"/>
        <v>0</v>
      </c>
      <c r="T153" s="30">
        <v>0</v>
      </c>
      <c r="U153" s="30">
        <f t="shared" si="51"/>
        <v>0</v>
      </c>
      <c r="V153" s="30">
        <v>3542016</v>
      </c>
      <c r="W153" s="30">
        <f t="shared" si="52"/>
        <v>6.6092023027800234E-2</v>
      </c>
      <c r="X153" s="30">
        <v>3356160</v>
      </c>
      <c r="Y153" s="30">
        <f t="shared" si="53"/>
        <v>6.6999904572591043E-2</v>
      </c>
      <c r="Z153" s="30">
        <v>767600</v>
      </c>
      <c r="AA153" s="30">
        <f t="shared" si="54"/>
        <v>1.310600143654036E-2</v>
      </c>
      <c r="AB153" s="30">
        <v>635200</v>
      </c>
      <c r="AC153" s="30">
        <f t="shared" si="55"/>
        <v>1.1536904143141345E-2</v>
      </c>
      <c r="AD153" s="30">
        <v>0</v>
      </c>
      <c r="AE153" s="30">
        <f t="shared" si="56"/>
        <v>0</v>
      </c>
      <c r="AF153" s="30">
        <v>0</v>
      </c>
      <c r="AG153" s="30">
        <f t="shared" si="57"/>
        <v>0</v>
      </c>
      <c r="AH153" s="30">
        <v>0</v>
      </c>
      <c r="AI153" s="30">
        <f t="shared" si="58"/>
        <v>0</v>
      </c>
      <c r="AJ153" s="30">
        <v>0</v>
      </c>
      <c r="AK153" s="30">
        <f t="shared" si="59"/>
        <v>0</v>
      </c>
      <c r="AL153" s="30">
        <v>0</v>
      </c>
      <c r="AM153" s="30">
        <f t="shared" si="60"/>
        <v>0</v>
      </c>
      <c r="AN153" s="30">
        <v>0</v>
      </c>
      <c r="AO153" s="30">
        <f t="shared" si="61"/>
        <v>0</v>
      </c>
      <c r="AP153" s="30">
        <v>0</v>
      </c>
      <c r="AQ153" s="30">
        <f t="shared" si="62"/>
        <v>0</v>
      </c>
      <c r="AR153" s="30">
        <v>0</v>
      </c>
      <c r="AS153" s="30">
        <f t="shared" si="63"/>
        <v>0</v>
      </c>
      <c r="AT153" s="30">
        <v>0</v>
      </c>
      <c r="AU153" s="30">
        <f t="shared" si="64"/>
        <v>0</v>
      </c>
      <c r="AV153" s="30">
        <v>0</v>
      </c>
      <c r="AW153" s="30">
        <f t="shared" si="65"/>
        <v>0</v>
      </c>
    </row>
    <row r="154" spans="1:49">
      <c r="A154" s="2">
        <v>152</v>
      </c>
      <c r="B154" s="1" t="s">
        <v>24</v>
      </c>
      <c r="C154" s="1" t="s">
        <v>176</v>
      </c>
      <c r="D154" s="3">
        <v>333.72</v>
      </c>
      <c r="E154" s="3">
        <v>25.06</v>
      </c>
      <c r="F154" s="30">
        <v>0</v>
      </c>
      <c r="G154" s="30">
        <f t="shared" si="44"/>
        <v>0</v>
      </c>
      <c r="H154" s="30">
        <v>0</v>
      </c>
      <c r="I154" s="30">
        <f t="shared" si="45"/>
        <v>0</v>
      </c>
      <c r="J154" s="30">
        <v>0</v>
      </c>
      <c r="K154" s="30">
        <f t="shared" si="46"/>
        <v>0</v>
      </c>
      <c r="L154" s="30">
        <v>0</v>
      </c>
      <c r="M154" s="30">
        <f t="shared" si="47"/>
        <v>0</v>
      </c>
      <c r="N154" s="30">
        <v>0</v>
      </c>
      <c r="O154" s="30">
        <f t="shared" si="48"/>
        <v>0</v>
      </c>
      <c r="P154" s="30">
        <v>0</v>
      </c>
      <c r="Q154" s="30">
        <f t="shared" si="49"/>
        <v>0</v>
      </c>
      <c r="R154" s="30">
        <v>0</v>
      </c>
      <c r="S154" s="30">
        <f t="shared" si="50"/>
        <v>0</v>
      </c>
      <c r="T154" s="30">
        <v>0</v>
      </c>
      <c r="U154" s="30">
        <f t="shared" si="51"/>
        <v>0</v>
      </c>
      <c r="V154" s="30">
        <v>749653.3125</v>
      </c>
      <c r="W154" s="30">
        <f t="shared" si="52"/>
        <v>1.3988108464958014E-2</v>
      </c>
      <c r="X154" s="30">
        <v>680400</v>
      </c>
      <c r="Y154" s="30">
        <f t="shared" si="53"/>
        <v>1.3583004109217362E-2</v>
      </c>
      <c r="Z154" s="30">
        <v>398545.4375</v>
      </c>
      <c r="AA154" s="30">
        <f t="shared" si="54"/>
        <v>6.8047642996373189E-3</v>
      </c>
      <c r="AB154" s="30">
        <v>256933.34375</v>
      </c>
      <c r="AC154" s="30">
        <f t="shared" si="55"/>
        <v>4.6665858910902615E-3</v>
      </c>
      <c r="AD154" s="30">
        <v>210400</v>
      </c>
      <c r="AE154" s="30">
        <f t="shared" si="56"/>
        <v>3.2638412641039487E-3</v>
      </c>
      <c r="AF154" s="30">
        <v>0</v>
      </c>
      <c r="AG154" s="30">
        <f t="shared" si="57"/>
        <v>0</v>
      </c>
      <c r="AH154" s="30">
        <v>0</v>
      </c>
      <c r="AI154" s="30">
        <f t="shared" si="58"/>
        <v>0</v>
      </c>
      <c r="AJ154" s="30">
        <v>0</v>
      </c>
      <c r="AK154" s="30">
        <f t="shared" si="59"/>
        <v>0</v>
      </c>
      <c r="AL154" s="30">
        <v>0</v>
      </c>
      <c r="AM154" s="30">
        <f t="shared" si="60"/>
        <v>0</v>
      </c>
      <c r="AN154" s="30">
        <v>0</v>
      </c>
      <c r="AO154" s="30">
        <f t="shared" si="61"/>
        <v>0</v>
      </c>
      <c r="AP154" s="30">
        <v>0</v>
      </c>
      <c r="AQ154" s="30">
        <f t="shared" si="62"/>
        <v>0</v>
      </c>
      <c r="AR154" s="30">
        <v>0</v>
      </c>
      <c r="AS154" s="30">
        <f t="shared" si="63"/>
        <v>0</v>
      </c>
      <c r="AT154" s="30">
        <v>0</v>
      </c>
      <c r="AU154" s="30">
        <f t="shared" si="64"/>
        <v>0</v>
      </c>
      <c r="AV154" s="30">
        <v>0</v>
      </c>
      <c r="AW154" s="30">
        <f t="shared" si="65"/>
        <v>0</v>
      </c>
    </row>
    <row r="155" spans="1:49">
      <c r="A155" s="2">
        <v>153</v>
      </c>
      <c r="B155" s="1" t="s">
        <v>24</v>
      </c>
      <c r="C155" s="1" t="s">
        <v>177</v>
      </c>
      <c r="D155" s="3">
        <v>333.72430000000003</v>
      </c>
      <c r="E155" s="3">
        <v>25.76</v>
      </c>
      <c r="F155" s="30">
        <v>0</v>
      </c>
      <c r="G155" s="30">
        <f t="shared" si="44"/>
        <v>0</v>
      </c>
      <c r="H155" s="30">
        <v>0</v>
      </c>
      <c r="I155" s="30">
        <f t="shared" si="45"/>
        <v>0</v>
      </c>
      <c r="J155" s="30">
        <v>0</v>
      </c>
      <c r="K155" s="30">
        <f t="shared" si="46"/>
        <v>0</v>
      </c>
      <c r="L155" s="30">
        <v>0</v>
      </c>
      <c r="M155" s="30">
        <f t="shared" si="47"/>
        <v>0</v>
      </c>
      <c r="N155" s="30">
        <v>0</v>
      </c>
      <c r="O155" s="30">
        <f t="shared" si="48"/>
        <v>0</v>
      </c>
      <c r="P155" s="30">
        <v>0</v>
      </c>
      <c r="Q155" s="30">
        <f t="shared" si="49"/>
        <v>0</v>
      </c>
      <c r="R155" s="30">
        <v>0</v>
      </c>
      <c r="S155" s="30">
        <f t="shared" si="50"/>
        <v>0</v>
      </c>
      <c r="T155" s="30">
        <v>0</v>
      </c>
      <c r="U155" s="30">
        <f t="shared" si="51"/>
        <v>0</v>
      </c>
      <c r="V155" s="30">
        <v>0</v>
      </c>
      <c r="W155" s="30">
        <f t="shared" si="52"/>
        <v>0</v>
      </c>
      <c r="X155" s="30">
        <v>0</v>
      </c>
      <c r="Y155" s="30">
        <f t="shared" si="53"/>
        <v>0</v>
      </c>
      <c r="Z155" s="30">
        <v>0</v>
      </c>
      <c r="AA155" s="30">
        <f t="shared" si="54"/>
        <v>0</v>
      </c>
      <c r="AB155" s="30">
        <v>28800.001953125</v>
      </c>
      <c r="AC155" s="30">
        <f t="shared" si="55"/>
        <v>5.23083850528159E-4</v>
      </c>
      <c r="AD155" s="30">
        <v>878080</v>
      </c>
      <c r="AE155" s="30">
        <f t="shared" si="56"/>
        <v>1.3621263009431537E-2</v>
      </c>
      <c r="AF155" s="30">
        <v>1176746.625</v>
      </c>
      <c r="AG155" s="30">
        <f t="shared" si="57"/>
        <v>1.6640733941224724E-2</v>
      </c>
      <c r="AH155" s="30">
        <v>1962000</v>
      </c>
      <c r="AI155" s="30">
        <f t="shared" si="58"/>
        <v>2.0562675953314565E-2</v>
      </c>
      <c r="AJ155" s="30">
        <v>1785600</v>
      </c>
      <c r="AK155" s="30">
        <f t="shared" si="59"/>
        <v>1.8089583034855049E-2</v>
      </c>
      <c r="AL155" s="30">
        <v>102400</v>
      </c>
      <c r="AM155" s="30">
        <f t="shared" si="60"/>
        <v>2.5989153993110905E-3</v>
      </c>
      <c r="AN155" s="30">
        <v>0</v>
      </c>
      <c r="AO155" s="30">
        <f t="shared" si="61"/>
        <v>0</v>
      </c>
      <c r="AP155" s="30">
        <v>0</v>
      </c>
      <c r="AQ155" s="30">
        <f t="shared" si="62"/>
        <v>0</v>
      </c>
      <c r="AR155" s="30">
        <v>0</v>
      </c>
      <c r="AS155" s="30">
        <f t="shared" si="63"/>
        <v>0</v>
      </c>
      <c r="AT155" s="30">
        <v>0</v>
      </c>
      <c r="AU155" s="30">
        <f t="shared" si="64"/>
        <v>0</v>
      </c>
      <c r="AV155" s="30">
        <v>0</v>
      </c>
      <c r="AW155" s="30">
        <f t="shared" si="65"/>
        <v>0</v>
      </c>
    </row>
    <row r="156" spans="1:49">
      <c r="A156" s="2">
        <v>154</v>
      </c>
      <c r="B156" s="1" t="s">
        <v>24</v>
      </c>
      <c r="C156" s="1" t="s">
        <v>178</v>
      </c>
      <c r="D156" s="3">
        <v>333.74209999999999</v>
      </c>
      <c r="E156" s="3">
        <v>26.65</v>
      </c>
      <c r="F156" s="30">
        <v>0</v>
      </c>
      <c r="G156" s="30">
        <f t="shared" si="44"/>
        <v>0</v>
      </c>
      <c r="H156" s="30">
        <v>0</v>
      </c>
      <c r="I156" s="30">
        <f t="shared" si="45"/>
        <v>0</v>
      </c>
      <c r="J156" s="30">
        <v>0</v>
      </c>
      <c r="K156" s="30">
        <f t="shared" si="46"/>
        <v>0</v>
      </c>
      <c r="L156" s="30">
        <v>0</v>
      </c>
      <c r="M156" s="30">
        <f t="shared" si="47"/>
        <v>0</v>
      </c>
      <c r="N156" s="30">
        <v>0</v>
      </c>
      <c r="O156" s="30">
        <f t="shared" si="48"/>
        <v>0</v>
      </c>
      <c r="P156" s="30">
        <v>0</v>
      </c>
      <c r="Q156" s="30">
        <f t="shared" si="49"/>
        <v>0</v>
      </c>
      <c r="R156" s="30">
        <v>0</v>
      </c>
      <c r="S156" s="30">
        <f t="shared" si="50"/>
        <v>0</v>
      </c>
      <c r="T156" s="30">
        <v>0</v>
      </c>
      <c r="U156" s="30">
        <f t="shared" si="51"/>
        <v>0</v>
      </c>
      <c r="V156" s="30">
        <v>1801600</v>
      </c>
      <c r="W156" s="30">
        <f t="shared" si="52"/>
        <v>3.3616840998709464E-2</v>
      </c>
      <c r="X156" s="30">
        <v>1583200</v>
      </c>
      <c r="Y156" s="30">
        <f t="shared" si="53"/>
        <v>3.1605837897873204E-2</v>
      </c>
      <c r="Z156" s="30">
        <v>0</v>
      </c>
      <c r="AA156" s="30">
        <f t="shared" si="54"/>
        <v>0</v>
      </c>
      <c r="AB156" s="30">
        <v>0</v>
      </c>
      <c r="AC156" s="30">
        <f t="shared" si="55"/>
        <v>0</v>
      </c>
      <c r="AD156" s="30">
        <v>0</v>
      </c>
      <c r="AE156" s="30">
        <f t="shared" si="56"/>
        <v>0</v>
      </c>
      <c r="AF156" s="30">
        <v>0</v>
      </c>
      <c r="AG156" s="30">
        <f t="shared" si="57"/>
        <v>0</v>
      </c>
      <c r="AH156" s="30">
        <v>0</v>
      </c>
      <c r="AI156" s="30">
        <f t="shared" si="58"/>
        <v>0</v>
      </c>
      <c r="AJ156" s="30">
        <v>0</v>
      </c>
      <c r="AK156" s="30">
        <f t="shared" si="59"/>
        <v>0</v>
      </c>
      <c r="AL156" s="30">
        <v>0</v>
      </c>
      <c r="AM156" s="30">
        <f t="shared" si="60"/>
        <v>0</v>
      </c>
      <c r="AN156" s="30">
        <v>0</v>
      </c>
      <c r="AO156" s="30">
        <f t="shared" si="61"/>
        <v>0</v>
      </c>
      <c r="AP156" s="30">
        <v>0</v>
      </c>
      <c r="AQ156" s="30">
        <f t="shared" si="62"/>
        <v>0</v>
      </c>
      <c r="AR156" s="30">
        <v>0</v>
      </c>
      <c r="AS156" s="30">
        <f t="shared" si="63"/>
        <v>0</v>
      </c>
      <c r="AT156" s="30">
        <v>0</v>
      </c>
      <c r="AU156" s="30">
        <f t="shared" si="64"/>
        <v>0</v>
      </c>
      <c r="AV156" s="30">
        <v>0</v>
      </c>
      <c r="AW156" s="30">
        <f t="shared" si="65"/>
        <v>0</v>
      </c>
    </row>
    <row r="157" spans="1:49">
      <c r="A157" s="2">
        <v>155</v>
      </c>
      <c r="B157" s="1" t="s">
        <v>24</v>
      </c>
      <c r="C157" s="1" t="s">
        <v>179</v>
      </c>
      <c r="D157" s="3">
        <v>337.68</v>
      </c>
      <c r="E157" s="3">
        <v>22.43</v>
      </c>
      <c r="F157" s="30">
        <v>0</v>
      </c>
      <c r="G157" s="30">
        <f t="shared" si="44"/>
        <v>0</v>
      </c>
      <c r="H157" s="30">
        <v>0</v>
      </c>
      <c r="I157" s="30">
        <f t="shared" si="45"/>
        <v>0</v>
      </c>
      <c r="J157" s="30">
        <v>0</v>
      </c>
      <c r="K157" s="30">
        <f t="shared" si="46"/>
        <v>0</v>
      </c>
      <c r="L157" s="30">
        <v>0</v>
      </c>
      <c r="M157" s="30">
        <f t="shared" si="47"/>
        <v>0</v>
      </c>
      <c r="N157" s="30">
        <v>0</v>
      </c>
      <c r="O157" s="30">
        <f t="shared" si="48"/>
        <v>0</v>
      </c>
      <c r="P157" s="30">
        <v>0</v>
      </c>
      <c r="Q157" s="30">
        <f t="shared" si="49"/>
        <v>0</v>
      </c>
      <c r="R157" s="30">
        <v>0</v>
      </c>
      <c r="S157" s="30">
        <f t="shared" si="50"/>
        <v>0</v>
      </c>
      <c r="T157" s="30">
        <v>0</v>
      </c>
      <c r="U157" s="30">
        <f t="shared" si="51"/>
        <v>0</v>
      </c>
      <c r="V157" s="30">
        <v>0</v>
      </c>
      <c r="W157" s="30">
        <f t="shared" si="52"/>
        <v>0</v>
      </c>
      <c r="X157" s="30">
        <v>0</v>
      </c>
      <c r="Y157" s="30">
        <f t="shared" si="53"/>
        <v>0</v>
      </c>
      <c r="Z157" s="30">
        <v>0</v>
      </c>
      <c r="AA157" s="30">
        <f t="shared" si="54"/>
        <v>0</v>
      </c>
      <c r="AB157" s="30">
        <v>82800</v>
      </c>
      <c r="AC157" s="30">
        <f t="shared" si="55"/>
        <v>1.503865968281019E-3</v>
      </c>
      <c r="AD157" s="30">
        <v>1406000</v>
      </c>
      <c r="AE157" s="30">
        <f t="shared" si="56"/>
        <v>2.1810650272481712E-2</v>
      </c>
      <c r="AF157" s="30">
        <v>1383000</v>
      </c>
      <c r="AG157" s="30">
        <f t="shared" si="57"/>
        <v>1.955742600129726E-2</v>
      </c>
      <c r="AH157" s="30">
        <v>837270.5625</v>
      </c>
      <c r="AI157" s="30">
        <f t="shared" si="58"/>
        <v>8.77498637203716E-3</v>
      </c>
      <c r="AJ157" s="30">
        <v>789200</v>
      </c>
      <c r="AK157" s="30">
        <f t="shared" si="59"/>
        <v>7.995239096722449E-3</v>
      </c>
      <c r="AL157" s="30">
        <v>0</v>
      </c>
      <c r="AM157" s="30">
        <f t="shared" si="60"/>
        <v>0</v>
      </c>
      <c r="AN157" s="30">
        <v>0</v>
      </c>
      <c r="AO157" s="30">
        <f t="shared" si="61"/>
        <v>0</v>
      </c>
      <c r="AP157" s="30">
        <v>45200</v>
      </c>
      <c r="AQ157" s="30">
        <f t="shared" si="62"/>
        <v>7.9268620232956957E-4</v>
      </c>
      <c r="AR157" s="30">
        <v>0</v>
      </c>
      <c r="AS157" s="30">
        <f t="shared" si="63"/>
        <v>0</v>
      </c>
      <c r="AT157" s="30">
        <v>0</v>
      </c>
      <c r="AU157" s="30">
        <f t="shared" si="64"/>
        <v>0</v>
      </c>
      <c r="AV157" s="30">
        <v>0</v>
      </c>
      <c r="AW157" s="30">
        <f t="shared" si="65"/>
        <v>0</v>
      </c>
    </row>
    <row r="158" spans="1:49">
      <c r="A158" s="2">
        <v>156</v>
      </c>
      <c r="B158" s="1" t="s">
        <v>24</v>
      </c>
      <c r="C158" s="1" t="s">
        <v>180</v>
      </c>
      <c r="D158" s="3">
        <v>339.72</v>
      </c>
      <c r="E158" s="3">
        <v>18.440000000000001</v>
      </c>
      <c r="F158" s="30">
        <v>0</v>
      </c>
      <c r="G158" s="30">
        <f t="shared" si="44"/>
        <v>0</v>
      </c>
      <c r="H158" s="30">
        <v>0</v>
      </c>
      <c r="I158" s="30">
        <f t="shared" si="45"/>
        <v>0</v>
      </c>
      <c r="J158" s="30">
        <v>0</v>
      </c>
      <c r="K158" s="30">
        <f t="shared" si="46"/>
        <v>0</v>
      </c>
      <c r="L158" s="30">
        <v>0</v>
      </c>
      <c r="M158" s="30">
        <f t="shared" si="47"/>
        <v>0</v>
      </c>
      <c r="N158" s="30">
        <v>0</v>
      </c>
      <c r="O158" s="30">
        <f t="shared" si="48"/>
        <v>0</v>
      </c>
      <c r="P158" s="30">
        <v>0</v>
      </c>
      <c r="Q158" s="30">
        <f t="shared" si="49"/>
        <v>0</v>
      </c>
      <c r="R158" s="30">
        <v>0</v>
      </c>
      <c r="S158" s="30">
        <f t="shared" si="50"/>
        <v>0</v>
      </c>
      <c r="T158" s="30">
        <v>0</v>
      </c>
      <c r="U158" s="30">
        <f t="shared" si="51"/>
        <v>0</v>
      </c>
      <c r="V158" s="30">
        <v>0</v>
      </c>
      <c r="W158" s="30">
        <f t="shared" si="52"/>
        <v>0</v>
      </c>
      <c r="X158" s="30">
        <v>0</v>
      </c>
      <c r="Y158" s="30">
        <f t="shared" si="53"/>
        <v>0</v>
      </c>
      <c r="Z158" s="30">
        <v>0</v>
      </c>
      <c r="AA158" s="30">
        <f t="shared" si="54"/>
        <v>0</v>
      </c>
      <c r="AB158" s="30">
        <v>0</v>
      </c>
      <c r="AC158" s="30">
        <f t="shared" si="55"/>
        <v>0</v>
      </c>
      <c r="AD158" s="30">
        <v>0</v>
      </c>
      <c r="AE158" s="30">
        <f t="shared" si="56"/>
        <v>0</v>
      </c>
      <c r="AF158" s="30">
        <v>0</v>
      </c>
      <c r="AG158" s="30">
        <f t="shared" si="57"/>
        <v>0</v>
      </c>
      <c r="AH158" s="30">
        <v>0</v>
      </c>
      <c r="AI158" s="30">
        <f t="shared" si="58"/>
        <v>0</v>
      </c>
      <c r="AJ158" s="30">
        <v>0</v>
      </c>
      <c r="AK158" s="30">
        <f t="shared" si="59"/>
        <v>0</v>
      </c>
      <c r="AL158" s="30">
        <v>0</v>
      </c>
      <c r="AM158" s="30">
        <f t="shared" si="60"/>
        <v>0</v>
      </c>
      <c r="AN158" s="30">
        <v>0</v>
      </c>
      <c r="AO158" s="30">
        <f t="shared" si="61"/>
        <v>0</v>
      </c>
      <c r="AP158" s="30">
        <v>3379953</v>
      </c>
      <c r="AQ158" s="30">
        <f t="shared" si="62"/>
        <v>5.9275267867753001E-2</v>
      </c>
      <c r="AR158" s="30">
        <v>3789633.25</v>
      </c>
      <c r="AS158" s="30">
        <f t="shared" si="63"/>
        <v>7.5927414637338805E-2</v>
      </c>
      <c r="AT158" s="30">
        <v>0</v>
      </c>
      <c r="AU158" s="30">
        <f t="shared" si="64"/>
        <v>0</v>
      </c>
      <c r="AV158" s="30">
        <v>0</v>
      </c>
      <c r="AW158" s="30">
        <f t="shared" si="65"/>
        <v>0</v>
      </c>
    </row>
    <row r="159" spans="1:49">
      <c r="A159" s="2">
        <v>157</v>
      </c>
      <c r="B159" s="1" t="s">
        <v>24</v>
      </c>
      <c r="C159" s="1" t="s">
        <v>181</v>
      </c>
      <c r="D159" s="3">
        <v>339.72</v>
      </c>
      <c r="E159" s="3">
        <v>19.73</v>
      </c>
      <c r="F159" s="30">
        <v>0</v>
      </c>
      <c r="G159" s="30">
        <f t="shared" si="44"/>
        <v>0</v>
      </c>
      <c r="H159" s="30">
        <v>0</v>
      </c>
      <c r="I159" s="30">
        <f t="shared" si="45"/>
        <v>0</v>
      </c>
      <c r="J159" s="30">
        <v>0</v>
      </c>
      <c r="K159" s="30">
        <f t="shared" si="46"/>
        <v>0</v>
      </c>
      <c r="L159" s="30">
        <v>0</v>
      </c>
      <c r="M159" s="30">
        <f t="shared" si="47"/>
        <v>0</v>
      </c>
      <c r="N159" s="30">
        <v>0</v>
      </c>
      <c r="O159" s="30">
        <f t="shared" si="48"/>
        <v>0</v>
      </c>
      <c r="P159" s="30">
        <v>0</v>
      </c>
      <c r="Q159" s="30">
        <f t="shared" si="49"/>
        <v>0</v>
      </c>
      <c r="R159" s="30">
        <v>0</v>
      </c>
      <c r="S159" s="30">
        <f t="shared" si="50"/>
        <v>0</v>
      </c>
      <c r="T159" s="30">
        <v>0</v>
      </c>
      <c r="U159" s="30">
        <f t="shared" si="51"/>
        <v>0</v>
      </c>
      <c r="V159" s="30">
        <v>0</v>
      </c>
      <c r="W159" s="30">
        <f t="shared" si="52"/>
        <v>0</v>
      </c>
      <c r="X159" s="30">
        <v>0</v>
      </c>
      <c r="Y159" s="30">
        <f t="shared" si="53"/>
        <v>0</v>
      </c>
      <c r="Z159" s="30">
        <v>0</v>
      </c>
      <c r="AA159" s="30">
        <f t="shared" si="54"/>
        <v>0</v>
      </c>
      <c r="AB159" s="30">
        <v>0</v>
      </c>
      <c r="AC159" s="30">
        <f t="shared" si="55"/>
        <v>0</v>
      </c>
      <c r="AD159" s="30">
        <v>0</v>
      </c>
      <c r="AE159" s="30">
        <f t="shared" si="56"/>
        <v>0</v>
      </c>
      <c r="AF159" s="30">
        <v>0</v>
      </c>
      <c r="AG159" s="30">
        <f t="shared" si="57"/>
        <v>0</v>
      </c>
      <c r="AH159" s="30">
        <v>154800</v>
      </c>
      <c r="AI159" s="30">
        <f t="shared" si="58"/>
        <v>1.622376267876195E-3</v>
      </c>
      <c r="AJ159" s="30">
        <v>218000</v>
      </c>
      <c r="AK159" s="30">
        <f t="shared" si="59"/>
        <v>2.2085176420241939E-3</v>
      </c>
      <c r="AL159" s="30">
        <v>819750</v>
      </c>
      <c r="AM159" s="30">
        <f t="shared" si="60"/>
        <v>2.0805282212746742E-2</v>
      </c>
      <c r="AN159" s="30">
        <v>358000</v>
      </c>
      <c r="AO159" s="30">
        <f t="shared" si="61"/>
        <v>9.2923246214777211E-3</v>
      </c>
      <c r="AP159" s="30">
        <v>0</v>
      </c>
      <c r="AQ159" s="30">
        <f t="shared" si="62"/>
        <v>0</v>
      </c>
      <c r="AR159" s="30">
        <v>0</v>
      </c>
      <c r="AS159" s="30">
        <f t="shared" si="63"/>
        <v>0</v>
      </c>
      <c r="AT159" s="30">
        <v>0</v>
      </c>
      <c r="AU159" s="30">
        <f t="shared" si="64"/>
        <v>0</v>
      </c>
      <c r="AV159" s="30">
        <v>0</v>
      </c>
      <c r="AW159" s="30">
        <f t="shared" si="65"/>
        <v>0</v>
      </c>
    </row>
    <row r="160" spans="1:49">
      <c r="A160" s="2">
        <v>158</v>
      </c>
      <c r="B160" s="1" t="s">
        <v>24</v>
      </c>
      <c r="C160" s="1" t="s">
        <v>182</v>
      </c>
      <c r="D160" s="3">
        <v>339.73360000000002</v>
      </c>
      <c r="E160" s="3">
        <v>19.260000000000002</v>
      </c>
      <c r="F160" s="30">
        <v>0</v>
      </c>
      <c r="G160" s="30">
        <f t="shared" si="44"/>
        <v>0</v>
      </c>
      <c r="H160" s="30">
        <v>0</v>
      </c>
      <c r="I160" s="30">
        <f t="shared" si="45"/>
        <v>0</v>
      </c>
      <c r="J160" s="30">
        <v>0</v>
      </c>
      <c r="K160" s="30">
        <f t="shared" si="46"/>
        <v>0</v>
      </c>
      <c r="L160" s="30">
        <v>0</v>
      </c>
      <c r="M160" s="30">
        <f t="shared" si="47"/>
        <v>0</v>
      </c>
      <c r="N160" s="30">
        <v>0</v>
      </c>
      <c r="O160" s="30">
        <f t="shared" si="48"/>
        <v>0</v>
      </c>
      <c r="P160" s="30">
        <v>0</v>
      </c>
      <c r="Q160" s="30">
        <f t="shared" si="49"/>
        <v>0</v>
      </c>
      <c r="R160" s="30">
        <v>0</v>
      </c>
      <c r="S160" s="30">
        <f t="shared" si="50"/>
        <v>0</v>
      </c>
      <c r="T160" s="30">
        <v>0</v>
      </c>
      <c r="U160" s="30">
        <f t="shared" si="51"/>
        <v>0</v>
      </c>
      <c r="V160" s="30">
        <v>0</v>
      </c>
      <c r="W160" s="30">
        <f t="shared" si="52"/>
        <v>0</v>
      </c>
      <c r="X160" s="30">
        <v>0</v>
      </c>
      <c r="Y160" s="30">
        <f t="shared" si="53"/>
        <v>0</v>
      </c>
      <c r="Z160" s="30">
        <v>0</v>
      </c>
      <c r="AA160" s="30">
        <f t="shared" si="54"/>
        <v>0</v>
      </c>
      <c r="AB160" s="30">
        <v>0</v>
      </c>
      <c r="AC160" s="30">
        <f t="shared" si="55"/>
        <v>0</v>
      </c>
      <c r="AD160" s="30">
        <v>0</v>
      </c>
      <c r="AE160" s="30">
        <f t="shared" si="56"/>
        <v>0</v>
      </c>
      <c r="AF160" s="30">
        <v>0</v>
      </c>
      <c r="AG160" s="30">
        <f t="shared" si="57"/>
        <v>0</v>
      </c>
      <c r="AH160" s="30">
        <v>0</v>
      </c>
      <c r="AI160" s="30">
        <f t="shared" si="58"/>
        <v>0</v>
      </c>
      <c r="AJ160" s="30">
        <v>0</v>
      </c>
      <c r="AK160" s="30">
        <f t="shared" si="59"/>
        <v>0</v>
      </c>
      <c r="AL160" s="30">
        <v>1350000</v>
      </c>
      <c r="AM160" s="30">
        <f t="shared" si="60"/>
        <v>3.4263044815136444E-2</v>
      </c>
      <c r="AN160" s="30">
        <v>1577955.5</v>
      </c>
      <c r="AO160" s="30">
        <f t="shared" si="61"/>
        <v>4.0957750682251923E-2</v>
      </c>
      <c r="AP160" s="30">
        <v>0</v>
      </c>
      <c r="AQ160" s="30">
        <f t="shared" si="62"/>
        <v>0</v>
      </c>
      <c r="AR160" s="30">
        <v>0</v>
      </c>
      <c r="AS160" s="30">
        <f t="shared" si="63"/>
        <v>0</v>
      </c>
      <c r="AT160" s="30">
        <v>0</v>
      </c>
      <c r="AU160" s="30">
        <f t="shared" si="64"/>
        <v>0</v>
      </c>
      <c r="AV160" s="30">
        <v>0</v>
      </c>
      <c r="AW160" s="30">
        <f t="shared" si="65"/>
        <v>0</v>
      </c>
    </row>
    <row r="161" spans="1:49">
      <c r="A161" s="2">
        <v>159</v>
      </c>
      <c r="B161" s="1" t="s">
        <v>24</v>
      </c>
      <c r="C161" s="1" t="s">
        <v>183</v>
      </c>
      <c r="D161" s="3">
        <v>341.69220000000001</v>
      </c>
      <c r="E161" s="3">
        <v>26.39</v>
      </c>
      <c r="F161" s="30">
        <v>0</v>
      </c>
      <c r="G161" s="30">
        <f t="shared" si="44"/>
        <v>0</v>
      </c>
      <c r="H161" s="30">
        <v>0</v>
      </c>
      <c r="I161" s="30">
        <f t="shared" si="45"/>
        <v>0</v>
      </c>
      <c r="J161" s="30">
        <v>0</v>
      </c>
      <c r="K161" s="30">
        <f t="shared" si="46"/>
        <v>0</v>
      </c>
      <c r="L161" s="30">
        <v>0</v>
      </c>
      <c r="M161" s="30">
        <f t="shared" si="47"/>
        <v>0</v>
      </c>
      <c r="N161" s="30">
        <v>602800</v>
      </c>
      <c r="O161" s="30">
        <f t="shared" si="48"/>
        <v>1.3626653569210398E-2</v>
      </c>
      <c r="P161" s="30">
        <v>324800</v>
      </c>
      <c r="Q161" s="30">
        <f t="shared" si="49"/>
        <v>8.6005678417013197E-3</v>
      </c>
      <c r="R161" s="30">
        <v>0</v>
      </c>
      <c r="S161" s="30">
        <f t="shared" si="50"/>
        <v>0</v>
      </c>
      <c r="T161" s="30">
        <v>0</v>
      </c>
      <c r="U161" s="30">
        <f t="shared" si="51"/>
        <v>0</v>
      </c>
      <c r="V161" s="30">
        <v>0</v>
      </c>
      <c r="W161" s="30">
        <f t="shared" si="52"/>
        <v>0</v>
      </c>
      <c r="X161" s="30">
        <v>0</v>
      </c>
      <c r="Y161" s="30">
        <f t="shared" si="53"/>
        <v>0</v>
      </c>
      <c r="Z161" s="30">
        <v>0</v>
      </c>
      <c r="AA161" s="30">
        <f t="shared" si="54"/>
        <v>0</v>
      </c>
      <c r="AB161" s="30">
        <v>0</v>
      </c>
      <c r="AC161" s="30">
        <f t="shared" si="55"/>
        <v>0</v>
      </c>
      <c r="AD161" s="30">
        <v>0</v>
      </c>
      <c r="AE161" s="30">
        <f t="shared" si="56"/>
        <v>0</v>
      </c>
      <c r="AF161" s="30">
        <v>0</v>
      </c>
      <c r="AG161" s="30">
        <f t="shared" si="57"/>
        <v>0</v>
      </c>
      <c r="AH161" s="30">
        <v>0</v>
      </c>
      <c r="AI161" s="30">
        <f t="shared" si="58"/>
        <v>0</v>
      </c>
      <c r="AJ161" s="30">
        <v>0</v>
      </c>
      <c r="AK161" s="30">
        <f t="shared" si="59"/>
        <v>0</v>
      </c>
      <c r="AL161" s="30">
        <v>0</v>
      </c>
      <c r="AM161" s="30">
        <f t="shared" si="60"/>
        <v>0</v>
      </c>
      <c r="AN161" s="30">
        <v>0</v>
      </c>
      <c r="AO161" s="30">
        <f t="shared" si="61"/>
        <v>0</v>
      </c>
      <c r="AP161" s="30">
        <v>0</v>
      </c>
      <c r="AQ161" s="30">
        <f t="shared" si="62"/>
        <v>0</v>
      </c>
      <c r="AR161" s="30">
        <v>0</v>
      </c>
      <c r="AS161" s="30">
        <f t="shared" si="63"/>
        <v>0</v>
      </c>
      <c r="AT161" s="30">
        <v>0</v>
      </c>
      <c r="AU161" s="30">
        <f t="shared" si="64"/>
        <v>0</v>
      </c>
      <c r="AV161" s="30">
        <v>0</v>
      </c>
      <c r="AW161" s="30">
        <f t="shared" si="65"/>
        <v>0</v>
      </c>
    </row>
    <row r="162" spans="1:49">
      <c r="A162" s="2">
        <v>160</v>
      </c>
      <c r="B162" s="1" t="s">
        <v>24</v>
      </c>
      <c r="C162" s="1" t="s">
        <v>184</v>
      </c>
      <c r="D162" s="3">
        <v>349.70429999999999</v>
      </c>
      <c r="E162" s="3">
        <v>22.96</v>
      </c>
      <c r="F162" s="30">
        <v>0</v>
      </c>
      <c r="G162" s="30">
        <f t="shared" si="44"/>
        <v>0</v>
      </c>
      <c r="H162" s="30">
        <v>0</v>
      </c>
      <c r="I162" s="30">
        <f t="shared" si="45"/>
        <v>0</v>
      </c>
      <c r="J162" s="30">
        <v>0</v>
      </c>
      <c r="K162" s="30">
        <f t="shared" si="46"/>
        <v>0</v>
      </c>
      <c r="L162" s="30">
        <v>0</v>
      </c>
      <c r="M162" s="30">
        <f t="shared" si="47"/>
        <v>0</v>
      </c>
      <c r="N162" s="30">
        <v>0</v>
      </c>
      <c r="O162" s="30">
        <f t="shared" si="48"/>
        <v>0</v>
      </c>
      <c r="P162" s="30">
        <v>0</v>
      </c>
      <c r="Q162" s="30">
        <f t="shared" si="49"/>
        <v>0</v>
      </c>
      <c r="R162" s="30">
        <v>0</v>
      </c>
      <c r="S162" s="30">
        <f t="shared" si="50"/>
        <v>0</v>
      </c>
      <c r="T162" s="30">
        <v>0</v>
      </c>
      <c r="U162" s="30">
        <f t="shared" si="51"/>
        <v>0</v>
      </c>
      <c r="V162" s="30">
        <v>0</v>
      </c>
      <c r="W162" s="30">
        <f t="shared" si="52"/>
        <v>0</v>
      </c>
      <c r="X162" s="30">
        <v>0</v>
      </c>
      <c r="Y162" s="30">
        <f t="shared" si="53"/>
        <v>0</v>
      </c>
      <c r="Z162" s="30">
        <v>0</v>
      </c>
      <c r="AA162" s="30">
        <f t="shared" si="54"/>
        <v>0</v>
      </c>
      <c r="AB162" s="30">
        <v>0</v>
      </c>
      <c r="AC162" s="30">
        <f t="shared" si="55"/>
        <v>0</v>
      </c>
      <c r="AD162" s="30">
        <v>412800</v>
      </c>
      <c r="AE162" s="30">
        <f t="shared" si="56"/>
        <v>6.4035820999149718E-3</v>
      </c>
      <c r="AF162" s="30">
        <v>194000</v>
      </c>
      <c r="AG162" s="30">
        <f t="shared" si="57"/>
        <v>2.7434133364075694E-3</v>
      </c>
      <c r="AH162" s="30">
        <v>704800</v>
      </c>
      <c r="AI162" s="30">
        <f t="shared" si="58"/>
        <v>7.3866330335861903E-3</v>
      </c>
      <c r="AJ162" s="30">
        <v>536400</v>
      </c>
      <c r="AK162" s="30">
        <f t="shared" si="59"/>
        <v>5.4341690971641179E-3</v>
      </c>
      <c r="AL162" s="30">
        <v>89200</v>
      </c>
      <c r="AM162" s="30">
        <f t="shared" si="60"/>
        <v>2.263898961118645E-3</v>
      </c>
      <c r="AN162" s="30">
        <v>0</v>
      </c>
      <c r="AO162" s="30">
        <f t="shared" si="61"/>
        <v>0</v>
      </c>
      <c r="AP162" s="30">
        <v>0</v>
      </c>
      <c r="AQ162" s="30">
        <f t="shared" si="62"/>
        <v>0</v>
      </c>
      <c r="AR162" s="30">
        <v>0</v>
      </c>
      <c r="AS162" s="30">
        <f t="shared" si="63"/>
        <v>0</v>
      </c>
      <c r="AT162" s="30">
        <v>0</v>
      </c>
      <c r="AU162" s="30">
        <f t="shared" si="64"/>
        <v>0</v>
      </c>
      <c r="AV162" s="30">
        <v>0</v>
      </c>
      <c r="AW162" s="30">
        <f t="shared" si="65"/>
        <v>0</v>
      </c>
    </row>
    <row r="163" spans="1:49">
      <c r="A163" s="2">
        <v>161</v>
      </c>
      <c r="B163" s="1" t="s">
        <v>24</v>
      </c>
      <c r="C163" s="1" t="s">
        <v>185</v>
      </c>
      <c r="D163" s="3">
        <v>349.74770000000001</v>
      </c>
      <c r="E163" s="3">
        <v>24.12</v>
      </c>
      <c r="F163" s="30">
        <v>0</v>
      </c>
      <c r="G163" s="30">
        <f t="shared" si="44"/>
        <v>0</v>
      </c>
      <c r="H163" s="30">
        <v>0</v>
      </c>
      <c r="I163" s="30">
        <f t="shared" si="45"/>
        <v>0</v>
      </c>
      <c r="J163" s="30">
        <v>0</v>
      </c>
      <c r="K163" s="30">
        <f t="shared" si="46"/>
        <v>0</v>
      </c>
      <c r="L163" s="30">
        <v>0</v>
      </c>
      <c r="M163" s="30">
        <f t="shared" si="47"/>
        <v>0</v>
      </c>
      <c r="N163" s="30">
        <v>0</v>
      </c>
      <c r="O163" s="30">
        <f t="shared" si="48"/>
        <v>0</v>
      </c>
      <c r="P163" s="30">
        <v>0</v>
      </c>
      <c r="Q163" s="30">
        <f t="shared" si="49"/>
        <v>0</v>
      </c>
      <c r="R163" s="30">
        <v>0</v>
      </c>
      <c r="S163" s="30">
        <f t="shared" si="50"/>
        <v>0</v>
      </c>
      <c r="T163" s="30">
        <v>0</v>
      </c>
      <c r="U163" s="30">
        <f t="shared" si="51"/>
        <v>0</v>
      </c>
      <c r="V163" s="30">
        <v>0</v>
      </c>
      <c r="W163" s="30">
        <f t="shared" si="52"/>
        <v>0</v>
      </c>
      <c r="X163" s="30">
        <v>0</v>
      </c>
      <c r="Y163" s="30">
        <f t="shared" si="53"/>
        <v>0</v>
      </c>
      <c r="Z163" s="30">
        <v>136000</v>
      </c>
      <c r="AA163" s="30">
        <f t="shared" si="54"/>
        <v>2.3220638292984481E-3</v>
      </c>
      <c r="AB163" s="30">
        <v>0</v>
      </c>
      <c r="AC163" s="30">
        <f t="shared" si="55"/>
        <v>0</v>
      </c>
      <c r="AD163" s="30">
        <v>378400</v>
      </c>
      <c r="AE163" s="30">
        <f t="shared" si="56"/>
        <v>5.8699502582553907E-3</v>
      </c>
      <c r="AF163" s="30">
        <v>417200</v>
      </c>
      <c r="AG163" s="30">
        <f t="shared" si="57"/>
        <v>5.899752803862051E-3</v>
      </c>
      <c r="AH163" s="30">
        <v>193066.671875</v>
      </c>
      <c r="AI163" s="30">
        <f t="shared" si="58"/>
        <v>2.0234288537974189E-3</v>
      </c>
      <c r="AJ163" s="30">
        <v>107200</v>
      </c>
      <c r="AK163" s="30">
        <f t="shared" si="59"/>
        <v>1.0860233542430899E-3</v>
      </c>
      <c r="AL163" s="30">
        <v>0</v>
      </c>
      <c r="AM163" s="30">
        <f t="shared" si="60"/>
        <v>0</v>
      </c>
      <c r="AN163" s="30">
        <v>0</v>
      </c>
      <c r="AO163" s="30">
        <f t="shared" si="61"/>
        <v>0</v>
      </c>
      <c r="AP163" s="30">
        <v>0</v>
      </c>
      <c r="AQ163" s="30">
        <f t="shared" si="62"/>
        <v>0</v>
      </c>
      <c r="AR163" s="30">
        <v>0</v>
      </c>
      <c r="AS163" s="30">
        <f t="shared" si="63"/>
        <v>0</v>
      </c>
      <c r="AT163" s="30">
        <v>0</v>
      </c>
      <c r="AU163" s="30">
        <f t="shared" si="64"/>
        <v>0</v>
      </c>
      <c r="AV163" s="30">
        <v>0</v>
      </c>
      <c r="AW163" s="30">
        <f t="shared" si="65"/>
        <v>0</v>
      </c>
    </row>
    <row r="164" spans="1:49">
      <c r="A164" s="2">
        <v>162</v>
      </c>
      <c r="B164" s="1" t="s">
        <v>24</v>
      </c>
      <c r="C164" s="1" t="s">
        <v>186</v>
      </c>
      <c r="D164" s="3">
        <v>351.73779999999999</v>
      </c>
      <c r="E164" s="3">
        <v>20.03</v>
      </c>
      <c r="F164" s="30">
        <v>0</v>
      </c>
      <c r="G164" s="30">
        <f t="shared" si="44"/>
        <v>0</v>
      </c>
      <c r="H164" s="30">
        <v>0</v>
      </c>
      <c r="I164" s="30">
        <f t="shared" si="45"/>
        <v>0</v>
      </c>
      <c r="J164" s="30">
        <v>0</v>
      </c>
      <c r="K164" s="30">
        <f t="shared" si="46"/>
        <v>0</v>
      </c>
      <c r="L164" s="30">
        <v>0</v>
      </c>
      <c r="M164" s="30">
        <f t="shared" si="47"/>
        <v>0</v>
      </c>
      <c r="N164" s="30">
        <v>0</v>
      </c>
      <c r="O164" s="30">
        <f t="shared" si="48"/>
        <v>0</v>
      </c>
      <c r="P164" s="30">
        <v>0</v>
      </c>
      <c r="Q164" s="30">
        <f t="shared" si="49"/>
        <v>0</v>
      </c>
      <c r="R164" s="30">
        <v>0</v>
      </c>
      <c r="S164" s="30">
        <f t="shared" si="50"/>
        <v>0</v>
      </c>
      <c r="T164" s="30">
        <v>0</v>
      </c>
      <c r="U164" s="30">
        <f t="shared" si="51"/>
        <v>0</v>
      </c>
      <c r="V164" s="30">
        <v>0</v>
      </c>
      <c r="W164" s="30">
        <f t="shared" si="52"/>
        <v>0</v>
      </c>
      <c r="X164" s="30">
        <v>0</v>
      </c>
      <c r="Y164" s="30">
        <f t="shared" si="53"/>
        <v>0</v>
      </c>
      <c r="Z164" s="30">
        <v>0</v>
      </c>
      <c r="AA164" s="30">
        <f t="shared" si="54"/>
        <v>0</v>
      </c>
      <c r="AB164" s="30">
        <v>0</v>
      </c>
      <c r="AC164" s="30">
        <f t="shared" si="55"/>
        <v>0</v>
      </c>
      <c r="AD164" s="30">
        <v>0</v>
      </c>
      <c r="AE164" s="30">
        <f t="shared" si="56"/>
        <v>0</v>
      </c>
      <c r="AF164" s="30">
        <v>0</v>
      </c>
      <c r="AG164" s="30">
        <f t="shared" si="57"/>
        <v>0</v>
      </c>
      <c r="AH164" s="30">
        <v>0</v>
      </c>
      <c r="AI164" s="30">
        <f t="shared" si="58"/>
        <v>0</v>
      </c>
      <c r="AJ164" s="30">
        <v>0</v>
      </c>
      <c r="AK164" s="30">
        <f t="shared" si="59"/>
        <v>0</v>
      </c>
      <c r="AL164" s="30">
        <v>1019946.625</v>
      </c>
      <c r="AM164" s="30">
        <f t="shared" si="60"/>
        <v>2.5886279201053457E-2</v>
      </c>
      <c r="AN164" s="30">
        <v>919200</v>
      </c>
      <c r="AO164" s="30">
        <f t="shared" si="61"/>
        <v>2.3858951933134975E-2</v>
      </c>
      <c r="AP164" s="30">
        <v>0</v>
      </c>
      <c r="AQ164" s="30">
        <f t="shared" si="62"/>
        <v>0</v>
      </c>
      <c r="AR164" s="30">
        <v>0</v>
      </c>
      <c r="AS164" s="30">
        <f t="shared" si="63"/>
        <v>0</v>
      </c>
      <c r="AT164" s="30">
        <v>0</v>
      </c>
      <c r="AU164" s="30">
        <f t="shared" si="64"/>
        <v>0</v>
      </c>
      <c r="AV164" s="30">
        <v>0</v>
      </c>
      <c r="AW164" s="30">
        <f t="shared" si="65"/>
        <v>0</v>
      </c>
    </row>
    <row r="165" spans="1:49">
      <c r="A165" s="2">
        <v>163</v>
      </c>
      <c r="B165" s="1" t="s">
        <v>24</v>
      </c>
      <c r="C165" s="1" t="s">
        <v>187</v>
      </c>
      <c r="D165" s="3">
        <v>351.75799999999998</v>
      </c>
      <c r="E165" s="3">
        <v>21.79</v>
      </c>
      <c r="F165" s="30">
        <v>0</v>
      </c>
      <c r="G165" s="30">
        <f t="shared" si="44"/>
        <v>0</v>
      </c>
      <c r="H165" s="30">
        <v>0</v>
      </c>
      <c r="I165" s="30">
        <f t="shared" si="45"/>
        <v>0</v>
      </c>
      <c r="J165" s="30">
        <v>0</v>
      </c>
      <c r="K165" s="30">
        <f t="shared" si="46"/>
        <v>0</v>
      </c>
      <c r="L165" s="30">
        <v>0</v>
      </c>
      <c r="M165" s="30">
        <f t="shared" si="47"/>
        <v>0</v>
      </c>
      <c r="N165" s="30">
        <v>0</v>
      </c>
      <c r="O165" s="30">
        <f t="shared" si="48"/>
        <v>0</v>
      </c>
      <c r="P165" s="30">
        <v>0</v>
      </c>
      <c r="Q165" s="30">
        <f t="shared" si="49"/>
        <v>0</v>
      </c>
      <c r="R165" s="30">
        <v>0</v>
      </c>
      <c r="S165" s="30">
        <f t="shared" si="50"/>
        <v>0</v>
      </c>
      <c r="T165" s="30">
        <v>0</v>
      </c>
      <c r="U165" s="30">
        <f t="shared" si="51"/>
        <v>0</v>
      </c>
      <c r="V165" s="30">
        <v>0</v>
      </c>
      <c r="W165" s="30">
        <f t="shared" si="52"/>
        <v>0</v>
      </c>
      <c r="X165" s="30">
        <v>0</v>
      </c>
      <c r="Y165" s="30">
        <f t="shared" si="53"/>
        <v>0</v>
      </c>
      <c r="Z165" s="30">
        <v>135200</v>
      </c>
      <c r="AA165" s="30">
        <f t="shared" si="54"/>
        <v>2.3084046303025749E-3</v>
      </c>
      <c r="AB165" s="30">
        <v>222400</v>
      </c>
      <c r="AC165" s="30">
        <f t="shared" si="55"/>
        <v>4.0393694606968436E-3</v>
      </c>
      <c r="AD165" s="30">
        <v>121600</v>
      </c>
      <c r="AE165" s="30">
        <f t="shared" si="56"/>
        <v>1.8863265100524723E-3</v>
      </c>
      <c r="AF165" s="30">
        <v>318800</v>
      </c>
      <c r="AG165" s="30">
        <f t="shared" si="57"/>
        <v>4.5082483074573871E-3</v>
      </c>
      <c r="AH165" s="30">
        <v>0</v>
      </c>
      <c r="AI165" s="30">
        <f t="shared" si="58"/>
        <v>0</v>
      </c>
      <c r="AJ165" s="30">
        <v>0</v>
      </c>
      <c r="AK165" s="30">
        <f t="shared" si="59"/>
        <v>0</v>
      </c>
      <c r="AL165" s="30">
        <v>0</v>
      </c>
      <c r="AM165" s="30">
        <f t="shared" si="60"/>
        <v>0</v>
      </c>
      <c r="AN165" s="30">
        <v>0</v>
      </c>
      <c r="AO165" s="30">
        <f t="shared" si="61"/>
        <v>0</v>
      </c>
      <c r="AP165" s="30">
        <v>0</v>
      </c>
      <c r="AQ165" s="30">
        <f t="shared" si="62"/>
        <v>0</v>
      </c>
      <c r="AR165" s="30">
        <v>0</v>
      </c>
      <c r="AS165" s="30">
        <f t="shared" si="63"/>
        <v>0</v>
      </c>
      <c r="AT165" s="30">
        <v>0</v>
      </c>
      <c r="AU165" s="30">
        <f t="shared" si="64"/>
        <v>0</v>
      </c>
      <c r="AV165" s="30">
        <v>0</v>
      </c>
      <c r="AW165" s="30">
        <f t="shared" si="65"/>
        <v>0</v>
      </c>
    </row>
    <row r="166" spans="1:49">
      <c r="A166" s="2">
        <v>164</v>
      </c>
      <c r="B166" s="1" t="s">
        <v>24</v>
      </c>
      <c r="C166" s="1" t="s">
        <v>188</v>
      </c>
      <c r="D166" s="3">
        <v>353.76</v>
      </c>
      <c r="E166" s="3">
        <v>20.41</v>
      </c>
      <c r="F166" s="30">
        <v>0</v>
      </c>
      <c r="G166" s="30">
        <f t="shared" si="44"/>
        <v>0</v>
      </c>
      <c r="H166" s="30">
        <v>0</v>
      </c>
      <c r="I166" s="30">
        <f t="shared" si="45"/>
        <v>0</v>
      </c>
      <c r="J166" s="30">
        <v>0</v>
      </c>
      <c r="K166" s="30">
        <f t="shared" si="46"/>
        <v>0</v>
      </c>
      <c r="L166" s="30">
        <v>0</v>
      </c>
      <c r="M166" s="30">
        <f t="shared" si="47"/>
        <v>0</v>
      </c>
      <c r="N166" s="30">
        <v>0</v>
      </c>
      <c r="O166" s="30">
        <f t="shared" si="48"/>
        <v>0</v>
      </c>
      <c r="P166" s="30">
        <v>0</v>
      </c>
      <c r="Q166" s="30">
        <f t="shared" si="49"/>
        <v>0</v>
      </c>
      <c r="R166" s="30">
        <v>0</v>
      </c>
      <c r="S166" s="30">
        <f t="shared" si="50"/>
        <v>0</v>
      </c>
      <c r="T166" s="30">
        <v>0</v>
      </c>
      <c r="U166" s="30">
        <f t="shared" si="51"/>
        <v>0</v>
      </c>
      <c r="V166" s="30">
        <v>0</v>
      </c>
      <c r="W166" s="30">
        <f t="shared" si="52"/>
        <v>0</v>
      </c>
      <c r="X166" s="30">
        <v>0</v>
      </c>
      <c r="Y166" s="30">
        <f t="shared" si="53"/>
        <v>0</v>
      </c>
      <c r="Z166" s="30">
        <v>0</v>
      </c>
      <c r="AA166" s="30">
        <f t="shared" si="54"/>
        <v>0</v>
      </c>
      <c r="AB166" s="30">
        <v>0</v>
      </c>
      <c r="AC166" s="30">
        <f t="shared" si="55"/>
        <v>0</v>
      </c>
      <c r="AD166" s="30">
        <v>0</v>
      </c>
      <c r="AE166" s="30">
        <f t="shared" si="56"/>
        <v>0</v>
      </c>
      <c r="AF166" s="30">
        <v>0</v>
      </c>
      <c r="AG166" s="30">
        <f t="shared" si="57"/>
        <v>0</v>
      </c>
      <c r="AH166" s="30">
        <v>0</v>
      </c>
      <c r="AI166" s="30">
        <f t="shared" si="58"/>
        <v>0</v>
      </c>
      <c r="AJ166" s="30">
        <v>0</v>
      </c>
      <c r="AK166" s="30">
        <f t="shared" si="59"/>
        <v>0</v>
      </c>
      <c r="AL166" s="30">
        <v>0</v>
      </c>
      <c r="AM166" s="30">
        <f t="shared" si="60"/>
        <v>0</v>
      </c>
      <c r="AN166" s="30">
        <v>0</v>
      </c>
      <c r="AO166" s="30">
        <f t="shared" si="61"/>
        <v>0</v>
      </c>
      <c r="AP166" s="30">
        <v>2174747.75</v>
      </c>
      <c r="AQ166" s="30">
        <f t="shared" si="62"/>
        <v>3.8139215375492835E-2</v>
      </c>
      <c r="AR166" s="30">
        <v>2092869.625</v>
      </c>
      <c r="AS166" s="30">
        <f t="shared" si="63"/>
        <v>4.1931809575310959E-2</v>
      </c>
      <c r="AT166" s="30">
        <v>0</v>
      </c>
      <c r="AU166" s="30">
        <f t="shared" si="64"/>
        <v>0</v>
      </c>
      <c r="AV166" s="30">
        <v>0</v>
      </c>
      <c r="AW166" s="30">
        <f t="shared" si="65"/>
        <v>0</v>
      </c>
    </row>
    <row r="167" spans="1:49">
      <c r="A167" s="2">
        <v>165</v>
      </c>
      <c r="B167" s="1" t="s">
        <v>24</v>
      </c>
      <c r="C167" s="1" t="s">
        <v>189</v>
      </c>
      <c r="D167" s="3">
        <v>354.24</v>
      </c>
      <c r="E167" s="3">
        <v>20.55</v>
      </c>
      <c r="F167" s="30">
        <v>0</v>
      </c>
      <c r="G167" s="30">
        <f t="shared" si="44"/>
        <v>0</v>
      </c>
      <c r="H167" s="30">
        <v>0</v>
      </c>
      <c r="I167" s="30">
        <f t="shared" si="45"/>
        <v>0</v>
      </c>
      <c r="J167" s="30">
        <v>0</v>
      </c>
      <c r="K167" s="30">
        <f t="shared" si="46"/>
        <v>0</v>
      </c>
      <c r="L167" s="30">
        <v>0</v>
      </c>
      <c r="M167" s="30">
        <f t="shared" si="47"/>
        <v>0</v>
      </c>
      <c r="N167" s="30">
        <v>0</v>
      </c>
      <c r="O167" s="30">
        <f t="shared" si="48"/>
        <v>0</v>
      </c>
      <c r="P167" s="30">
        <v>0</v>
      </c>
      <c r="Q167" s="30">
        <f t="shared" si="49"/>
        <v>0</v>
      </c>
      <c r="R167" s="30">
        <v>0</v>
      </c>
      <c r="S167" s="30">
        <f t="shared" si="50"/>
        <v>0</v>
      </c>
      <c r="T167" s="30">
        <v>0</v>
      </c>
      <c r="U167" s="30">
        <f t="shared" si="51"/>
        <v>0</v>
      </c>
      <c r="V167" s="30">
        <v>0</v>
      </c>
      <c r="W167" s="30">
        <f t="shared" si="52"/>
        <v>0</v>
      </c>
      <c r="X167" s="30">
        <v>0</v>
      </c>
      <c r="Y167" s="30">
        <f t="shared" si="53"/>
        <v>0</v>
      </c>
      <c r="Z167" s="30">
        <v>0</v>
      </c>
      <c r="AA167" s="30">
        <f t="shared" si="54"/>
        <v>0</v>
      </c>
      <c r="AB167" s="30">
        <v>0</v>
      </c>
      <c r="AC167" s="30">
        <f t="shared" si="55"/>
        <v>0</v>
      </c>
      <c r="AD167" s="30">
        <v>0</v>
      </c>
      <c r="AE167" s="30">
        <f t="shared" si="56"/>
        <v>0</v>
      </c>
      <c r="AF167" s="30">
        <v>0</v>
      </c>
      <c r="AG167" s="30">
        <f t="shared" si="57"/>
        <v>0</v>
      </c>
      <c r="AH167" s="30">
        <v>0</v>
      </c>
      <c r="AI167" s="30">
        <f t="shared" si="58"/>
        <v>0</v>
      </c>
      <c r="AJ167" s="30">
        <v>0</v>
      </c>
      <c r="AK167" s="30">
        <f t="shared" si="59"/>
        <v>0</v>
      </c>
      <c r="AL167" s="30">
        <v>0</v>
      </c>
      <c r="AM167" s="30">
        <f t="shared" si="60"/>
        <v>0</v>
      </c>
      <c r="AN167" s="30">
        <v>0</v>
      </c>
      <c r="AO167" s="30">
        <f t="shared" si="61"/>
        <v>0</v>
      </c>
      <c r="AP167" s="30">
        <v>84939.1328125</v>
      </c>
      <c r="AQ167" s="30">
        <f t="shared" si="62"/>
        <v>1.489603509254592E-3</v>
      </c>
      <c r="AR167" s="30">
        <v>0</v>
      </c>
      <c r="AS167" s="30">
        <f t="shared" si="63"/>
        <v>0</v>
      </c>
      <c r="AT167" s="30">
        <v>0</v>
      </c>
      <c r="AU167" s="30">
        <f t="shared" si="64"/>
        <v>0</v>
      </c>
      <c r="AV167" s="30">
        <v>0</v>
      </c>
      <c r="AW167" s="30">
        <f t="shared" si="65"/>
        <v>0</v>
      </c>
    </row>
    <row r="168" spans="1:49">
      <c r="A168" s="2">
        <v>166</v>
      </c>
      <c r="B168" s="1" t="s">
        <v>24</v>
      </c>
      <c r="C168" s="1" t="s">
        <v>190</v>
      </c>
      <c r="D168" s="3">
        <v>355.68099999999998</v>
      </c>
      <c r="E168" s="3">
        <v>23.45</v>
      </c>
      <c r="F168" s="30">
        <v>0</v>
      </c>
      <c r="G168" s="30">
        <f t="shared" si="44"/>
        <v>0</v>
      </c>
      <c r="H168" s="30">
        <v>0</v>
      </c>
      <c r="I168" s="30">
        <f t="shared" si="45"/>
        <v>0</v>
      </c>
      <c r="J168" s="30">
        <v>0</v>
      </c>
      <c r="K168" s="30">
        <f t="shared" si="46"/>
        <v>0</v>
      </c>
      <c r="L168" s="30">
        <v>0</v>
      </c>
      <c r="M168" s="30">
        <f t="shared" si="47"/>
        <v>0</v>
      </c>
      <c r="N168" s="30">
        <v>0</v>
      </c>
      <c r="O168" s="30">
        <f t="shared" si="48"/>
        <v>0</v>
      </c>
      <c r="P168" s="30">
        <v>0</v>
      </c>
      <c r="Q168" s="30">
        <f t="shared" si="49"/>
        <v>0</v>
      </c>
      <c r="R168" s="30">
        <v>0</v>
      </c>
      <c r="S168" s="30">
        <f t="shared" si="50"/>
        <v>0</v>
      </c>
      <c r="T168" s="30">
        <v>0</v>
      </c>
      <c r="U168" s="30">
        <f t="shared" si="51"/>
        <v>0</v>
      </c>
      <c r="V168" s="30">
        <v>0</v>
      </c>
      <c r="W168" s="30">
        <f t="shared" si="52"/>
        <v>0</v>
      </c>
      <c r="X168" s="30">
        <v>112000</v>
      </c>
      <c r="Y168" s="30">
        <f t="shared" si="53"/>
        <v>2.2358854500769318E-3</v>
      </c>
      <c r="Z168" s="30">
        <v>390800</v>
      </c>
      <c r="AA168" s="30">
        <f t="shared" si="54"/>
        <v>6.6725187094840701E-3</v>
      </c>
      <c r="AB168" s="30">
        <v>308400</v>
      </c>
      <c r="AC168" s="30">
        <f t="shared" si="55"/>
        <v>5.6013558528727816E-3</v>
      </c>
      <c r="AD168" s="30">
        <v>0</v>
      </c>
      <c r="AE168" s="30">
        <f t="shared" si="56"/>
        <v>0</v>
      </c>
      <c r="AF168" s="30">
        <v>0</v>
      </c>
      <c r="AG168" s="30">
        <f t="shared" si="57"/>
        <v>0</v>
      </c>
      <c r="AH168" s="30">
        <v>0</v>
      </c>
      <c r="AI168" s="30">
        <f t="shared" si="58"/>
        <v>0</v>
      </c>
      <c r="AJ168" s="30">
        <v>0</v>
      </c>
      <c r="AK168" s="30">
        <f t="shared" si="59"/>
        <v>0</v>
      </c>
      <c r="AL168" s="30">
        <v>0</v>
      </c>
      <c r="AM168" s="30">
        <f t="shared" si="60"/>
        <v>0</v>
      </c>
      <c r="AN168" s="30">
        <v>0</v>
      </c>
      <c r="AO168" s="30">
        <f t="shared" si="61"/>
        <v>0</v>
      </c>
      <c r="AP168" s="30">
        <v>0</v>
      </c>
      <c r="AQ168" s="30">
        <f t="shared" si="62"/>
        <v>0</v>
      </c>
      <c r="AR168" s="30">
        <v>0</v>
      </c>
      <c r="AS168" s="30">
        <f t="shared" si="63"/>
        <v>0</v>
      </c>
      <c r="AT168" s="30">
        <v>0</v>
      </c>
      <c r="AU168" s="30">
        <f t="shared" si="64"/>
        <v>0</v>
      </c>
      <c r="AV168" s="30">
        <v>0</v>
      </c>
      <c r="AW168" s="30">
        <f t="shared" si="65"/>
        <v>0</v>
      </c>
    </row>
    <row r="169" spans="1:49">
      <c r="A169" s="2">
        <v>167</v>
      </c>
      <c r="B169" s="1" t="s">
        <v>24</v>
      </c>
      <c r="C169" s="1" t="s">
        <v>191</v>
      </c>
      <c r="D169" s="3">
        <v>363.72</v>
      </c>
      <c r="E169" s="3">
        <v>25.52</v>
      </c>
      <c r="F169" s="30">
        <v>0</v>
      </c>
      <c r="G169" s="30">
        <f t="shared" si="44"/>
        <v>0</v>
      </c>
      <c r="H169" s="30">
        <v>0</v>
      </c>
      <c r="I169" s="30">
        <f t="shared" si="45"/>
        <v>0</v>
      </c>
      <c r="J169" s="30">
        <v>0</v>
      </c>
      <c r="K169" s="30">
        <f t="shared" si="46"/>
        <v>0</v>
      </c>
      <c r="L169" s="30">
        <v>0</v>
      </c>
      <c r="M169" s="30">
        <f t="shared" si="47"/>
        <v>0</v>
      </c>
      <c r="N169" s="30">
        <v>0</v>
      </c>
      <c r="O169" s="30">
        <f t="shared" si="48"/>
        <v>0</v>
      </c>
      <c r="P169" s="30">
        <v>0</v>
      </c>
      <c r="Q169" s="30">
        <f t="shared" si="49"/>
        <v>0</v>
      </c>
      <c r="R169" s="30">
        <v>24400</v>
      </c>
      <c r="S169" s="30">
        <f t="shared" si="50"/>
        <v>4.9430179170158054E-4</v>
      </c>
      <c r="T169" s="30">
        <v>0</v>
      </c>
      <c r="U169" s="30">
        <f t="shared" si="51"/>
        <v>0</v>
      </c>
      <c r="V169" s="30">
        <v>704800</v>
      </c>
      <c r="W169" s="30">
        <f t="shared" si="52"/>
        <v>1.3151170923562628E-2</v>
      </c>
      <c r="X169" s="30">
        <v>823573.3125</v>
      </c>
      <c r="Y169" s="30">
        <f t="shared" si="53"/>
        <v>1.6441210593664397E-2</v>
      </c>
      <c r="Z169" s="30">
        <v>2476711</v>
      </c>
      <c r="AA169" s="30">
        <f t="shared" si="54"/>
        <v>4.2287360505335214E-2</v>
      </c>
      <c r="AB169" s="30">
        <v>2529882.25</v>
      </c>
      <c r="AC169" s="30">
        <f t="shared" si="55"/>
        <v>4.5949321491947019E-2</v>
      </c>
      <c r="AD169" s="30">
        <v>857200</v>
      </c>
      <c r="AE169" s="30">
        <f t="shared" si="56"/>
        <v>1.3297360891587002E-2</v>
      </c>
      <c r="AF169" s="30">
        <v>963946.6875</v>
      </c>
      <c r="AG169" s="30">
        <f t="shared" si="57"/>
        <v>1.3631464938522679E-2</v>
      </c>
      <c r="AH169" s="30">
        <v>0</v>
      </c>
      <c r="AI169" s="30">
        <f t="shared" si="58"/>
        <v>0</v>
      </c>
      <c r="AJ169" s="30">
        <v>0</v>
      </c>
      <c r="AK169" s="30">
        <f t="shared" si="59"/>
        <v>0</v>
      </c>
      <c r="AL169" s="30">
        <v>214400</v>
      </c>
      <c r="AM169" s="30">
        <f t="shared" si="60"/>
        <v>5.4414791173075959E-3</v>
      </c>
      <c r="AN169" s="30">
        <v>0</v>
      </c>
      <c r="AO169" s="30">
        <f t="shared" si="61"/>
        <v>0</v>
      </c>
      <c r="AP169" s="30">
        <v>0</v>
      </c>
      <c r="AQ169" s="30">
        <f t="shared" si="62"/>
        <v>0</v>
      </c>
      <c r="AR169" s="30">
        <v>0</v>
      </c>
      <c r="AS169" s="30">
        <f t="shared" si="63"/>
        <v>0</v>
      </c>
      <c r="AT169" s="30">
        <v>0</v>
      </c>
      <c r="AU169" s="30">
        <f t="shared" si="64"/>
        <v>0</v>
      </c>
      <c r="AV169" s="30">
        <v>0</v>
      </c>
      <c r="AW169" s="30">
        <f t="shared" si="65"/>
        <v>0</v>
      </c>
    </row>
    <row r="170" spans="1:49">
      <c r="A170" s="2">
        <v>168</v>
      </c>
      <c r="B170" s="1" t="s">
        <v>24</v>
      </c>
      <c r="C170" s="1" t="s">
        <v>192</v>
      </c>
      <c r="D170" s="3">
        <v>365.72109999999998</v>
      </c>
      <c r="E170" s="3">
        <v>20.98</v>
      </c>
      <c r="F170" s="30">
        <v>0</v>
      </c>
      <c r="G170" s="30">
        <f t="shared" si="44"/>
        <v>0</v>
      </c>
      <c r="H170" s="30">
        <v>0</v>
      </c>
      <c r="I170" s="30">
        <f t="shared" si="45"/>
        <v>0</v>
      </c>
      <c r="J170" s="30">
        <v>0</v>
      </c>
      <c r="K170" s="30">
        <f t="shared" si="46"/>
        <v>0</v>
      </c>
      <c r="L170" s="30">
        <v>0</v>
      </c>
      <c r="M170" s="30">
        <f t="shared" si="47"/>
        <v>0</v>
      </c>
      <c r="N170" s="30">
        <v>0</v>
      </c>
      <c r="O170" s="30">
        <f t="shared" si="48"/>
        <v>0</v>
      </c>
      <c r="P170" s="30">
        <v>0</v>
      </c>
      <c r="Q170" s="30">
        <f t="shared" si="49"/>
        <v>0</v>
      </c>
      <c r="R170" s="30">
        <v>0</v>
      </c>
      <c r="S170" s="30">
        <f t="shared" si="50"/>
        <v>0</v>
      </c>
      <c r="T170" s="30">
        <v>0</v>
      </c>
      <c r="U170" s="30">
        <f t="shared" si="51"/>
        <v>0</v>
      </c>
      <c r="V170" s="30">
        <v>0</v>
      </c>
      <c r="W170" s="30">
        <f t="shared" si="52"/>
        <v>0</v>
      </c>
      <c r="X170" s="30">
        <v>0</v>
      </c>
      <c r="Y170" s="30">
        <f t="shared" si="53"/>
        <v>0</v>
      </c>
      <c r="Z170" s="30">
        <v>36400</v>
      </c>
      <c r="AA170" s="30">
        <f t="shared" si="54"/>
        <v>6.2149355431223173E-4</v>
      </c>
      <c r="AB170" s="30">
        <v>0</v>
      </c>
      <c r="AC170" s="30">
        <f t="shared" si="55"/>
        <v>0</v>
      </c>
      <c r="AD170" s="30">
        <v>0</v>
      </c>
      <c r="AE170" s="30">
        <f t="shared" si="56"/>
        <v>0</v>
      </c>
      <c r="AF170" s="30">
        <v>80800</v>
      </c>
      <c r="AG170" s="30">
        <f t="shared" si="57"/>
        <v>1.142617513307895E-3</v>
      </c>
      <c r="AH170" s="30">
        <v>0</v>
      </c>
      <c r="AI170" s="30">
        <f t="shared" si="58"/>
        <v>0</v>
      </c>
      <c r="AJ170" s="30">
        <v>152000</v>
      </c>
      <c r="AK170" s="30">
        <f t="shared" si="59"/>
        <v>1.5398838604939334E-3</v>
      </c>
      <c r="AL170" s="30">
        <v>0</v>
      </c>
      <c r="AM170" s="30">
        <f t="shared" si="60"/>
        <v>0</v>
      </c>
      <c r="AN170" s="30">
        <v>0</v>
      </c>
      <c r="AO170" s="30">
        <f t="shared" si="61"/>
        <v>0</v>
      </c>
      <c r="AP170" s="30">
        <v>947600</v>
      </c>
      <c r="AQ170" s="30">
        <f t="shared" si="62"/>
        <v>1.6618350560342922E-2</v>
      </c>
      <c r="AR170" s="30">
        <v>925866.6875</v>
      </c>
      <c r="AS170" s="30">
        <f t="shared" si="63"/>
        <v>1.8550255194407506E-2</v>
      </c>
      <c r="AT170" s="30">
        <v>0</v>
      </c>
      <c r="AU170" s="30">
        <f t="shared" si="64"/>
        <v>0</v>
      </c>
      <c r="AV170" s="30">
        <v>0</v>
      </c>
      <c r="AW170" s="30">
        <f t="shared" si="65"/>
        <v>0</v>
      </c>
    </row>
    <row r="171" spans="1:49">
      <c r="A171" s="2">
        <v>169</v>
      </c>
      <c r="B171" s="1" t="s">
        <v>24</v>
      </c>
      <c r="C171" s="1" t="s">
        <v>193</v>
      </c>
      <c r="D171" s="3">
        <v>367.68</v>
      </c>
      <c r="E171" s="3">
        <v>18.68</v>
      </c>
      <c r="F171" s="30">
        <v>0</v>
      </c>
      <c r="G171" s="30">
        <f t="shared" si="44"/>
        <v>0</v>
      </c>
      <c r="H171" s="30">
        <v>0</v>
      </c>
      <c r="I171" s="30">
        <f t="shared" si="45"/>
        <v>0</v>
      </c>
      <c r="J171" s="30">
        <v>0</v>
      </c>
      <c r="K171" s="30">
        <f t="shared" si="46"/>
        <v>0</v>
      </c>
      <c r="L171" s="30">
        <v>0</v>
      </c>
      <c r="M171" s="30">
        <f t="shared" si="47"/>
        <v>0</v>
      </c>
      <c r="N171" s="30">
        <v>0</v>
      </c>
      <c r="O171" s="30">
        <f t="shared" si="48"/>
        <v>0</v>
      </c>
      <c r="P171" s="30">
        <v>0</v>
      </c>
      <c r="Q171" s="30">
        <f t="shared" si="49"/>
        <v>0</v>
      </c>
      <c r="R171" s="30">
        <v>0</v>
      </c>
      <c r="S171" s="30">
        <f t="shared" si="50"/>
        <v>0</v>
      </c>
      <c r="T171" s="30">
        <v>0</v>
      </c>
      <c r="U171" s="30">
        <f t="shared" si="51"/>
        <v>0</v>
      </c>
      <c r="V171" s="30">
        <v>0</v>
      </c>
      <c r="W171" s="30">
        <f t="shared" si="52"/>
        <v>0</v>
      </c>
      <c r="X171" s="30">
        <v>0</v>
      </c>
      <c r="Y171" s="30">
        <f t="shared" si="53"/>
        <v>0</v>
      </c>
      <c r="Z171" s="30">
        <v>0</v>
      </c>
      <c r="AA171" s="30">
        <f t="shared" si="54"/>
        <v>0</v>
      </c>
      <c r="AB171" s="30">
        <v>0</v>
      </c>
      <c r="AC171" s="30">
        <f t="shared" si="55"/>
        <v>0</v>
      </c>
      <c r="AD171" s="30">
        <v>0</v>
      </c>
      <c r="AE171" s="30">
        <f t="shared" si="56"/>
        <v>0</v>
      </c>
      <c r="AF171" s="30">
        <v>0</v>
      </c>
      <c r="AG171" s="30">
        <f t="shared" si="57"/>
        <v>0</v>
      </c>
      <c r="AH171" s="30">
        <v>0</v>
      </c>
      <c r="AI171" s="30">
        <f t="shared" si="58"/>
        <v>0</v>
      </c>
      <c r="AJ171" s="30">
        <v>0</v>
      </c>
      <c r="AK171" s="30">
        <f t="shared" si="59"/>
        <v>0</v>
      </c>
      <c r="AL171" s="30">
        <v>0</v>
      </c>
      <c r="AM171" s="30">
        <f t="shared" si="60"/>
        <v>0</v>
      </c>
      <c r="AN171" s="30">
        <v>0</v>
      </c>
      <c r="AO171" s="30">
        <f t="shared" si="61"/>
        <v>0</v>
      </c>
      <c r="AP171" s="30">
        <v>68000</v>
      </c>
      <c r="AQ171" s="30">
        <f t="shared" si="62"/>
        <v>1.1925367645666091E-3</v>
      </c>
      <c r="AR171" s="30">
        <v>0</v>
      </c>
      <c r="AS171" s="30">
        <f t="shared" si="63"/>
        <v>0</v>
      </c>
      <c r="AT171" s="30">
        <v>732480</v>
      </c>
      <c r="AU171" s="30">
        <f t="shared" si="64"/>
        <v>1.9472815993016312E-2</v>
      </c>
      <c r="AV171" s="30">
        <v>708400</v>
      </c>
      <c r="AW171" s="30">
        <f t="shared" si="65"/>
        <v>1.8880290591195101E-2</v>
      </c>
    </row>
    <row r="172" spans="1:49">
      <c r="A172" s="2">
        <v>170</v>
      </c>
      <c r="B172" s="1" t="s">
        <v>24</v>
      </c>
      <c r="C172" s="1" t="s">
        <v>194</v>
      </c>
      <c r="D172" s="3">
        <v>381.72</v>
      </c>
      <c r="E172" s="3">
        <v>20.309999999999999</v>
      </c>
      <c r="F172" s="30">
        <v>0</v>
      </c>
      <c r="G172" s="30">
        <f t="shared" si="44"/>
        <v>0</v>
      </c>
      <c r="H172" s="30">
        <v>0</v>
      </c>
      <c r="I172" s="30">
        <f t="shared" si="45"/>
        <v>0</v>
      </c>
      <c r="J172" s="30">
        <v>0</v>
      </c>
      <c r="K172" s="30">
        <f t="shared" si="46"/>
        <v>0</v>
      </c>
      <c r="L172" s="30">
        <v>0</v>
      </c>
      <c r="M172" s="30">
        <f t="shared" si="47"/>
        <v>0</v>
      </c>
      <c r="N172" s="30">
        <v>0</v>
      </c>
      <c r="O172" s="30">
        <f t="shared" si="48"/>
        <v>0</v>
      </c>
      <c r="P172" s="30">
        <v>0</v>
      </c>
      <c r="Q172" s="30">
        <f t="shared" si="49"/>
        <v>0</v>
      </c>
      <c r="R172" s="30">
        <v>0</v>
      </c>
      <c r="S172" s="30">
        <f t="shared" si="50"/>
        <v>0</v>
      </c>
      <c r="T172" s="30">
        <v>0</v>
      </c>
      <c r="U172" s="30">
        <f t="shared" si="51"/>
        <v>0</v>
      </c>
      <c r="V172" s="30">
        <v>0</v>
      </c>
      <c r="W172" s="30">
        <f t="shared" si="52"/>
        <v>0</v>
      </c>
      <c r="X172" s="30">
        <v>0</v>
      </c>
      <c r="Y172" s="30">
        <f t="shared" si="53"/>
        <v>0</v>
      </c>
      <c r="Z172" s="30">
        <v>0</v>
      </c>
      <c r="AA172" s="30">
        <f t="shared" si="54"/>
        <v>0</v>
      </c>
      <c r="AB172" s="30">
        <v>0</v>
      </c>
      <c r="AC172" s="30">
        <f t="shared" si="55"/>
        <v>0</v>
      </c>
      <c r="AD172" s="30">
        <v>0</v>
      </c>
      <c r="AE172" s="30">
        <f t="shared" si="56"/>
        <v>0</v>
      </c>
      <c r="AF172" s="30">
        <v>0</v>
      </c>
      <c r="AG172" s="30">
        <f t="shared" si="57"/>
        <v>0</v>
      </c>
      <c r="AH172" s="30">
        <v>0</v>
      </c>
      <c r="AI172" s="30">
        <f t="shared" si="58"/>
        <v>0</v>
      </c>
      <c r="AJ172" s="30">
        <v>0</v>
      </c>
      <c r="AK172" s="30">
        <f t="shared" si="59"/>
        <v>0</v>
      </c>
      <c r="AL172" s="30">
        <v>2481694.25</v>
      </c>
      <c r="AM172" s="30">
        <f t="shared" si="60"/>
        <v>6.2985482448308469E-2</v>
      </c>
      <c r="AN172" s="30">
        <v>2182500</v>
      </c>
      <c r="AO172" s="30">
        <f t="shared" si="61"/>
        <v>5.6649437112779685E-2</v>
      </c>
      <c r="AP172" s="30">
        <v>134400</v>
      </c>
      <c r="AQ172" s="30">
        <f t="shared" si="62"/>
        <v>2.3570138405551804E-3</v>
      </c>
      <c r="AR172" s="30">
        <v>366800</v>
      </c>
      <c r="AS172" s="30">
        <f t="shared" si="63"/>
        <v>7.3490424670978058E-3</v>
      </c>
      <c r="AT172" s="30">
        <v>0</v>
      </c>
      <c r="AU172" s="30">
        <f t="shared" si="64"/>
        <v>0</v>
      </c>
      <c r="AV172" s="30">
        <v>0</v>
      </c>
      <c r="AW172" s="30">
        <f t="shared" si="65"/>
        <v>0</v>
      </c>
    </row>
    <row r="173" spans="1:49">
      <c r="A173" s="2">
        <v>171</v>
      </c>
      <c r="B173" s="1" t="s">
        <v>24</v>
      </c>
      <c r="C173" s="1" t="s">
        <v>195</v>
      </c>
      <c r="D173" s="3">
        <v>383.68959999999998</v>
      </c>
      <c r="E173" s="3">
        <v>22.4</v>
      </c>
      <c r="F173" s="30">
        <v>0</v>
      </c>
      <c r="G173" s="30">
        <f t="shared" si="44"/>
        <v>0</v>
      </c>
      <c r="H173" s="30">
        <v>0</v>
      </c>
      <c r="I173" s="30">
        <f t="shared" si="45"/>
        <v>0</v>
      </c>
      <c r="J173" s="30">
        <v>0</v>
      </c>
      <c r="K173" s="30">
        <f t="shared" si="46"/>
        <v>0</v>
      </c>
      <c r="L173" s="30">
        <v>0</v>
      </c>
      <c r="M173" s="30">
        <f t="shared" si="47"/>
        <v>0</v>
      </c>
      <c r="N173" s="30">
        <v>0</v>
      </c>
      <c r="O173" s="30">
        <f t="shared" si="48"/>
        <v>0</v>
      </c>
      <c r="P173" s="30">
        <v>0</v>
      </c>
      <c r="Q173" s="30">
        <f t="shared" si="49"/>
        <v>0</v>
      </c>
      <c r="R173" s="30">
        <v>0</v>
      </c>
      <c r="S173" s="30">
        <f t="shared" si="50"/>
        <v>0</v>
      </c>
      <c r="T173" s="30">
        <v>0</v>
      </c>
      <c r="U173" s="30">
        <f t="shared" si="51"/>
        <v>0</v>
      </c>
      <c r="V173" s="30">
        <v>505600</v>
      </c>
      <c r="W173" s="30">
        <f t="shared" si="52"/>
        <v>9.4342111506147339E-3</v>
      </c>
      <c r="X173" s="30">
        <v>444000.00390625</v>
      </c>
      <c r="Y173" s="30">
        <f t="shared" si="53"/>
        <v>8.8636888265007617E-3</v>
      </c>
      <c r="Z173" s="30">
        <v>0</v>
      </c>
      <c r="AA173" s="30">
        <f t="shared" si="54"/>
        <v>0</v>
      </c>
      <c r="AB173" s="30">
        <v>0</v>
      </c>
      <c r="AC173" s="30">
        <f t="shared" si="55"/>
        <v>0</v>
      </c>
      <c r="AD173" s="30">
        <v>0</v>
      </c>
      <c r="AE173" s="30">
        <f t="shared" si="56"/>
        <v>0</v>
      </c>
      <c r="AF173" s="30">
        <v>0</v>
      </c>
      <c r="AG173" s="30">
        <f t="shared" si="57"/>
        <v>0</v>
      </c>
      <c r="AH173" s="30">
        <v>0</v>
      </c>
      <c r="AI173" s="30">
        <f t="shared" si="58"/>
        <v>0</v>
      </c>
      <c r="AJ173" s="30">
        <v>0</v>
      </c>
      <c r="AK173" s="30">
        <f t="shared" si="59"/>
        <v>0</v>
      </c>
      <c r="AL173" s="30">
        <v>0</v>
      </c>
      <c r="AM173" s="30">
        <f t="shared" si="60"/>
        <v>0</v>
      </c>
      <c r="AN173" s="30">
        <v>0</v>
      </c>
      <c r="AO173" s="30">
        <f t="shared" si="61"/>
        <v>0</v>
      </c>
      <c r="AP173" s="30">
        <v>0</v>
      </c>
      <c r="AQ173" s="30">
        <f t="shared" si="62"/>
        <v>0</v>
      </c>
      <c r="AR173" s="30">
        <v>0</v>
      </c>
      <c r="AS173" s="30">
        <f t="shared" si="63"/>
        <v>0</v>
      </c>
      <c r="AT173" s="30">
        <v>0</v>
      </c>
      <c r="AU173" s="30">
        <f t="shared" si="64"/>
        <v>0</v>
      </c>
      <c r="AV173" s="30">
        <v>0</v>
      </c>
      <c r="AW173" s="30">
        <f t="shared" si="65"/>
        <v>0</v>
      </c>
    </row>
    <row r="174" spans="1:49">
      <c r="A174" s="2">
        <v>172</v>
      </c>
      <c r="B174" s="1" t="s">
        <v>24</v>
      </c>
      <c r="C174" s="1" t="s">
        <v>196</v>
      </c>
      <c r="D174" s="3">
        <v>385.68</v>
      </c>
      <c r="E174" s="3">
        <v>26.82</v>
      </c>
      <c r="F174" s="30">
        <v>0</v>
      </c>
      <c r="G174" s="30">
        <f t="shared" si="44"/>
        <v>0</v>
      </c>
      <c r="H174" s="30">
        <v>0</v>
      </c>
      <c r="I174" s="30">
        <f t="shared" si="45"/>
        <v>0</v>
      </c>
      <c r="J174" s="30">
        <v>1046250</v>
      </c>
      <c r="K174" s="30">
        <f t="shared" si="46"/>
        <v>3.5024132370276004E-2</v>
      </c>
      <c r="L174" s="30">
        <v>886800</v>
      </c>
      <c r="M174" s="30">
        <f t="shared" si="47"/>
        <v>2.0986229483025372E-2</v>
      </c>
      <c r="N174" s="30">
        <v>0</v>
      </c>
      <c r="O174" s="30">
        <f t="shared" si="48"/>
        <v>0</v>
      </c>
      <c r="P174" s="30">
        <v>0</v>
      </c>
      <c r="Q174" s="30">
        <f t="shared" si="49"/>
        <v>0</v>
      </c>
      <c r="R174" s="30">
        <v>0</v>
      </c>
      <c r="S174" s="30">
        <f t="shared" si="50"/>
        <v>0</v>
      </c>
      <c r="T174" s="30">
        <v>0</v>
      </c>
      <c r="U174" s="30">
        <f t="shared" si="51"/>
        <v>0</v>
      </c>
      <c r="V174" s="30">
        <v>0</v>
      </c>
      <c r="W174" s="30">
        <f t="shared" si="52"/>
        <v>0</v>
      </c>
      <c r="X174" s="30">
        <v>0</v>
      </c>
      <c r="Y174" s="30">
        <f t="shared" si="53"/>
        <v>0</v>
      </c>
      <c r="Z174" s="30">
        <v>0</v>
      </c>
      <c r="AA174" s="30">
        <f t="shared" si="54"/>
        <v>0</v>
      </c>
      <c r="AB174" s="30">
        <v>0</v>
      </c>
      <c r="AC174" s="30">
        <f t="shared" si="55"/>
        <v>0</v>
      </c>
      <c r="AD174" s="30">
        <v>0</v>
      </c>
      <c r="AE174" s="30">
        <f t="shared" si="56"/>
        <v>0</v>
      </c>
      <c r="AF174" s="30">
        <v>0</v>
      </c>
      <c r="AG174" s="30">
        <f t="shared" si="57"/>
        <v>0</v>
      </c>
      <c r="AH174" s="30">
        <v>0</v>
      </c>
      <c r="AI174" s="30">
        <f t="shared" si="58"/>
        <v>0</v>
      </c>
      <c r="AJ174" s="30">
        <v>0</v>
      </c>
      <c r="AK174" s="30">
        <f t="shared" si="59"/>
        <v>0</v>
      </c>
      <c r="AL174" s="30">
        <v>0</v>
      </c>
      <c r="AM174" s="30">
        <f t="shared" si="60"/>
        <v>0</v>
      </c>
      <c r="AN174" s="30">
        <v>0</v>
      </c>
      <c r="AO174" s="30">
        <f t="shared" si="61"/>
        <v>0</v>
      </c>
      <c r="AP174" s="30">
        <v>0</v>
      </c>
      <c r="AQ174" s="30">
        <f t="shared" si="62"/>
        <v>0</v>
      </c>
      <c r="AR174" s="30">
        <v>0</v>
      </c>
      <c r="AS174" s="30">
        <f t="shared" si="63"/>
        <v>0</v>
      </c>
      <c r="AT174" s="30">
        <v>0</v>
      </c>
      <c r="AU174" s="30">
        <f t="shared" si="64"/>
        <v>0</v>
      </c>
      <c r="AV174" s="30">
        <v>0</v>
      </c>
      <c r="AW174" s="30">
        <f t="shared" si="65"/>
        <v>0</v>
      </c>
    </row>
    <row r="175" spans="1:49">
      <c r="A175" s="2">
        <v>173</v>
      </c>
      <c r="B175" s="1" t="s">
        <v>24</v>
      </c>
      <c r="C175" s="1" t="s">
        <v>197</v>
      </c>
      <c r="D175" s="3">
        <v>385.80680000000001</v>
      </c>
      <c r="E175" s="3">
        <v>23.33</v>
      </c>
      <c r="F175" s="30">
        <v>0</v>
      </c>
      <c r="G175" s="30">
        <f t="shared" si="44"/>
        <v>0</v>
      </c>
      <c r="H175" s="30">
        <v>0</v>
      </c>
      <c r="I175" s="30">
        <f t="shared" si="45"/>
        <v>0</v>
      </c>
      <c r="J175" s="30">
        <v>0</v>
      </c>
      <c r="K175" s="30">
        <f t="shared" si="46"/>
        <v>0</v>
      </c>
      <c r="L175" s="30">
        <v>0</v>
      </c>
      <c r="M175" s="30">
        <f t="shared" si="47"/>
        <v>0</v>
      </c>
      <c r="N175" s="30">
        <v>0</v>
      </c>
      <c r="O175" s="30">
        <f t="shared" si="48"/>
        <v>0</v>
      </c>
      <c r="P175" s="30">
        <v>0</v>
      </c>
      <c r="Q175" s="30">
        <f t="shared" si="49"/>
        <v>0</v>
      </c>
      <c r="R175" s="30">
        <v>0</v>
      </c>
      <c r="S175" s="30">
        <f t="shared" si="50"/>
        <v>0</v>
      </c>
      <c r="T175" s="30">
        <v>0</v>
      </c>
      <c r="U175" s="30">
        <f t="shared" si="51"/>
        <v>0</v>
      </c>
      <c r="V175" s="30">
        <v>0</v>
      </c>
      <c r="W175" s="30">
        <f t="shared" si="52"/>
        <v>0</v>
      </c>
      <c r="X175" s="30">
        <v>0</v>
      </c>
      <c r="Y175" s="30">
        <f t="shared" si="53"/>
        <v>0</v>
      </c>
      <c r="Z175" s="30">
        <v>0</v>
      </c>
      <c r="AA175" s="30">
        <f t="shared" si="54"/>
        <v>0</v>
      </c>
      <c r="AB175" s="30">
        <v>0</v>
      </c>
      <c r="AC175" s="30">
        <f t="shared" si="55"/>
        <v>0</v>
      </c>
      <c r="AD175" s="30">
        <v>0</v>
      </c>
      <c r="AE175" s="30">
        <f t="shared" si="56"/>
        <v>0</v>
      </c>
      <c r="AF175" s="30">
        <v>0</v>
      </c>
      <c r="AG175" s="30">
        <f t="shared" si="57"/>
        <v>0</v>
      </c>
      <c r="AH175" s="30">
        <v>804800</v>
      </c>
      <c r="AI175" s="30">
        <f t="shared" si="58"/>
        <v>8.4346797182607344E-3</v>
      </c>
      <c r="AJ175" s="30">
        <v>802400</v>
      </c>
      <c r="AK175" s="30">
        <f t="shared" si="59"/>
        <v>8.1289658530285022E-3</v>
      </c>
      <c r="AL175" s="30">
        <v>138800</v>
      </c>
      <c r="AM175" s="30">
        <f t="shared" si="60"/>
        <v>3.5227486076599545E-3</v>
      </c>
      <c r="AN175" s="30">
        <v>146000</v>
      </c>
      <c r="AO175" s="30">
        <f t="shared" si="61"/>
        <v>3.7896072478652162E-3</v>
      </c>
      <c r="AP175" s="30">
        <v>0</v>
      </c>
      <c r="AQ175" s="30">
        <f t="shared" si="62"/>
        <v>0</v>
      </c>
      <c r="AR175" s="30">
        <v>0</v>
      </c>
      <c r="AS175" s="30">
        <f t="shared" si="63"/>
        <v>0</v>
      </c>
      <c r="AT175" s="30">
        <v>0</v>
      </c>
      <c r="AU175" s="30">
        <f t="shared" si="64"/>
        <v>0</v>
      </c>
      <c r="AV175" s="30">
        <v>0</v>
      </c>
      <c r="AW175" s="30">
        <f t="shared" si="65"/>
        <v>0</v>
      </c>
    </row>
    <row r="176" spans="1:49">
      <c r="A176" s="2">
        <v>174</v>
      </c>
      <c r="B176" s="1" t="s">
        <v>24</v>
      </c>
      <c r="C176" s="1" t="s">
        <v>198</v>
      </c>
      <c r="D176" s="3">
        <v>425.7296</v>
      </c>
      <c r="E176" s="3">
        <v>16.77</v>
      </c>
      <c r="F176" s="30">
        <v>0</v>
      </c>
      <c r="G176" s="30">
        <f t="shared" si="44"/>
        <v>0</v>
      </c>
      <c r="H176" s="30">
        <v>0</v>
      </c>
      <c r="I176" s="30">
        <f t="shared" si="45"/>
        <v>0</v>
      </c>
      <c r="J176" s="30">
        <v>0</v>
      </c>
      <c r="K176" s="30">
        <f t="shared" si="46"/>
        <v>0</v>
      </c>
      <c r="L176" s="30">
        <v>0</v>
      </c>
      <c r="M176" s="30">
        <f t="shared" si="47"/>
        <v>0</v>
      </c>
      <c r="N176" s="30">
        <v>0</v>
      </c>
      <c r="O176" s="30">
        <f t="shared" si="48"/>
        <v>0</v>
      </c>
      <c r="P176" s="30">
        <v>0</v>
      </c>
      <c r="Q176" s="30">
        <f t="shared" si="49"/>
        <v>0</v>
      </c>
      <c r="R176" s="30">
        <v>0</v>
      </c>
      <c r="S176" s="30">
        <f t="shared" si="50"/>
        <v>0</v>
      </c>
      <c r="T176" s="30">
        <v>0</v>
      </c>
      <c r="U176" s="30">
        <f t="shared" si="51"/>
        <v>0</v>
      </c>
      <c r="V176" s="30">
        <v>0</v>
      </c>
      <c r="W176" s="30">
        <f t="shared" si="52"/>
        <v>0</v>
      </c>
      <c r="X176" s="30">
        <v>0</v>
      </c>
      <c r="Y176" s="30">
        <f t="shared" si="53"/>
        <v>0</v>
      </c>
      <c r="Z176" s="30">
        <v>0</v>
      </c>
      <c r="AA176" s="30">
        <f t="shared" si="54"/>
        <v>0</v>
      </c>
      <c r="AB176" s="30">
        <v>0</v>
      </c>
      <c r="AC176" s="30">
        <f t="shared" si="55"/>
        <v>0</v>
      </c>
      <c r="AD176" s="30">
        <v>142720</v>
      </c>
      <c r="AE176" s="30">
        <f t="shared" si="56"/>
        <v>2.2139516407457963E-3</v>
      </c>
      <c r="AF176" s="30">
        <v>100400</v>
      </c>
      <c r="AG176" s="30">
        <f t="shared" si="57"/>
        <v>1.419787108120206E-3</v>
      </c>
      <c r="AH176" s="30">
        <v>1701200</v>
      </c>
      <c r="AI176" s="30">
        <f t="shared" si="58"/>
        <v>1.7829370199683354E-2</v>
      </c>
      <c r="AJ176" s="30">
        <v>0</v>
      </c>
      <c r="AK176" s="30">
        <f t="shared" si="59"/>
        <v>0</v>
      </c>
      <c r="AL176" s="30">
        <v>124800</v>
      </c>
      <c r="AM176" s="30">
        <f t="shared" si="60"/>
        <v>3.1674281429103913E-3</v>
      </c>
      <c r="AN176" s="30">
        <v>0</v>
      </c>
      <c r="AO176" s="30">
        <f t="shared" si="61"/>
        <v>0</v>
      </c>
      <c r="AP176" s="30">
        <v>0</v>
      </c>
      <c r="AQ176" s="30">
        <f t="shared" si="62"/>
        <v>0</v>
      </c>
      <c r="AR176" s="30">
        <v>0</v>
      </c>
      <c r="AS176" s="30">
        <f t="shared" si="63"/>
        <v>0</v>
      </c>
      <c r="AT176" s="30">
        <v>0</v>
      </c>
      <c r="AU176" s="30">
        <f t="shared" si="64"/>
        <v>0</v>
      </c>
      <c r="AV176" s="30">
        <v>0</v>
      </c>
      <c r="AW176" s="30">
        <f t="shared" si="65"/>
        <v>0</v>
      </c>
    </row>
    <row r="177" spans="1:49">
      <c r="A177" s="2">
        <v>175</v>
      </c>
      <c r="B177" s="1" t="s">
        <v>24</v>
      </c>
      <c r="C177" s="1" t="s">
        <v>199</v>
      </c>
      <c r="D177" s="3">
        <v>425.76</v>
      </c>
      <c r="E177" s="3">
        <v>17.02</v>
      </c>
      <c r="F177" s="30">
        <v>0</v>
      </c>
      <c r="G177" s="30">
        <f t="shared" si="44"/>
        <v>0</v>
      </c>
      <c r="H177" s="30">
        <v>0</v>
      </c>
      <c r="I177" s="30">
        <f t="shared" si="45"/>
        <v>0</v>
      </c>
      <c r="J177" s="30">
        <v>0</v>
      </c>
      <c r="K177" s="30">
        <f t="shared" si="46"/>
        <v>0</v>
      </c>
      <c r="L177" s="30">
        <v>0</v>
      </c>
      <c r="M177" s="30">
        <f t="shared" si="47"/>
        <v>0</v>
      </c>
      <c r="N177" s="30">
        <v>0</v>
      </c>
      <c r="O177" s="30">
        <f t="shared" si="48"/>
        <v>0</v>
      </c>
      <c r="P177" s="30">
        <v>0</v>
      </c>
      <c r="Q177" s="30">
        <f t="shared" si="49"/>
        <v>0</v>
      </c>
      <c r="R177" s="30">
        <v>0</v>
      </c>
      <c r="S177" s="30">
        <f t="shared" si="50"/>
        <v>0</v>
      </c>
      <c r="T177" s="30">
        <v>0</v>
      </c>
      <c r="U177" s="30">
        <f t="shared" si="51"/>
        <v>0</v>
      </c>
      <c r="V177" s="30">
        <v>0</v>
      </c>
      <c r="W177" s="30">
        <f t="shared" si="52"/>
        <v>0</v>
      </c>
      <c r="X177" s="30">
        <v>0</v>
      </c>
      <c r="Y177" s="30">
        <f t="shared" si="53"/>
        <v>0</v>
      </c>
      <c r="Z177" s="30">
        <v>0</v>
      </c>
      <c r="AA177" s="30">
        <f t="shared" si="54"/>
        <v>0</v>
      </c>
      <c r="AB177" s="30">
        <v>0</v>
      </c>
      <c r="AC177" s="30">
        <f t="shared" si="55"/>
        <v>0</v>
      </c>
      <c r="AD177" s="30">
        <v>190000</v>
      </c>
      <c r="AE177" s="30">
        <f t="shared" si="56"/>
        <v>2.947385171956988E-3</v>
      </c>
      <c r="AF177" s="30">
        <v>158400</v>
      </c>
      <c r="AG177" s="30">
        <f t="shared" si="57"/>
        <v>2.2399828478709225E-3</v>
      </c>
      <c r="AH177" s="30">
        <v>0</v>
      </c>
      <c r="AI177" s="30">
        <f t="shared" si="58"/>
        <v>0</v>
      </c>
      <c r="AJ177" s="30">
        <v>1731733.375</v>
      </c>
      <c r="AK177" s="30">
        <f t="shared" si="59"/>
        <v>1.7543870229218345E-2</v>
      </c>
      <c r="AL177" s="30">
        <v>0</v>
      </c>
      <c r="AM177" s="30">
        <f t="shared" si="60"/>
        <v>0</v>
      </c>
      <c r="AN177" s="30">
        <v>86400</v>
      </c>
      <c r="AO177" s="30">
        <f t="shared" si="61"/>
        <v>2.2426168918873606E-3</v>
      </c>
      <c r="AP177" s="30">
        <v>0</v>
      </c>
      <c r="AQ177" s="30">
        <f t="shared" si="62"/>
        <v>0</v>
      </c>
      <c r="AR177" s="30">
        <v>0</v>
      </c>
      <c r="AS177" s="30">
        <f t="shared" si="63"/>
        <v>0</v>
      </c>
      <c r="AT177" s="30">
        <v>0</v>
      </c>
      <c r="AU177" s="30">
        <f t="shared" si="64"/>
        <v>0</v>
      </c>
      <c r="AV177" s="30">
        <v>0</v>
      </c>
      <c r="AW177" s="30">
        <f t="shared" si="65"/>
        <v>0</v>
      </c>
    </row>
    <row r="178" spans="1:49">
      <c r="A178" s="2">
        <v>176</v>
      </c>
      <c r="B178" s="1" t="s">
        <v>24</v>
      </c>
      <c r="C178" s="1" t="s">
        <v>200</v>
      </c>
      <c r="D178" s="3">
        <v>453.6</v>
      </c>
      <c r="E178" s="3">
        <v>23.56</v>
      </c>
      <c r="F178" s="30">
        <v>0</v>
      </c>
      <c r="G178" s="30">
        <f t="shared" si="44"/>
        <v>0</v>
      </c>
      <c r="H178" s="30">
        <v>0</v>
      </c>
      <c r="I178" s="30">
        <f t="shared" si="45"/>
        <v>0</v>
      </c>
      <c r="J178" s="30">
        <v>0</v>
      </c>
      <c r="K178" s="30">
        <f t="shared" si="46"/>
        <v>0</v>
      </c>
      <c r="L178" s="30">
        <v>2832800</v>
      </c>
      <c r="M178" s="30">
        <f t="shared" si="47"/>
        <v>6.7038555344513168E-2</v>
      </c>
      <c r="N178" s="30">
        <v>3338541.25</v>
      </c>
      <c r="O178" s="30">
        <f t="shared" si="48"/>
        <v>7.546971639062483E-2</v>
      </c>
      <c r="P178" s="30">
        <v>2835600</v>
      </c>
      <c r="Q178" s="30">
        <f t="shared" si="49"/>
        <v>7.508549929780868E-2</v>
      </c>
      <c r="R178" s="30">
        <v>3288847</v>
      </c>
      <c r="S178" s="30">
        <f t="shared" si="50"/>
        <v>6.6626351013621646E-2</v>
      </c>
      <c r="T178" s="30">
        <v>0</v>
      </c>
      <c r="U178" s="30">
        <f t="shared" si="51"/>
        <v>0</v>
      </c>
      <c r="V178" s="30">
        <v>0</v>
      </c>
      <c r="W178" s="30">
        <f t="shared" si="52"/>
        <v>0</v>
      </c>
      <c r="X178" s="30">
        <v>0</v>
      </c>
      <c r="Y178" s="30">
        <f t="shared" si="53"/>
        <v>0</v>
      </c>
      <c r="Z178" s="30">
        <v>0</v>
      </c>
      <c r="AA178" s="30">
        <f t="shared" si="54"/>
        <v>0</v>
      </c>
      <c r="AB178" s="30">
        <v>0</v>
      </c>
      <c r="AC178" s="30">
        <f t="shared" si="55"/>
        <v>0</v>
      </c>
      <c r="AD178" s="30">
        <v>0</v>
      </c>
      <c r="AE178" s="30">
        <f t="shared" si="56"/>
        <v>0</v>
      </c>
      <c r="AF178" s="30">
        <v>0</v>
      </c>
      <c r="AG178" s="30">
        <f t="shared" si="57"/>
        <v>0</v>
      </c>
      <c r="AH178" s="30">
        <v>0</v>
      </c>
      <c r="AI178" s="30">
        <f t="shared" si="58"/>
        <v>0</v>
      </c>
      <c r="AJ178" s="30">
        <v>0</v>
      </c>
      <c r="AK178" s="30">
        <f t="shared" si="59"/>
        <v>0</v>
      </c>
      <c r="AL178" s="30">
        <v>0</v>
      </c>
      <c r="AM178" s="30">
        <f t="shared" si="60"/>
        <v>0</v>
      </c>
      <c r="AN178" s="30">
        <v>0</v>
      </c>
      <c r="AO178" s="30">
        <f t="shared" si="61"/>
        <v>0</v>
      </c>
      <c r="AP178" s="30">
        <v>0</v>
      </c>
      <c r="AQ178" s="30">
        <f t="shared" si="62"/>
        <v>0</v>
      </c>
      <c r="AR178" s="30">
        <v>0</v>
      </c>
      <c r="AS178" s="30">
        <f t="shared" si="63"/>
        <v>0</v>
      </c>
      <c r="AT178" s="30">
        <v>0</v>
      </c>
      <c r="AU178" s="30">
        <f t="shared" si="64"/>
        <v>0</v>
      </c>
      <c r="AV178" s="30">
        <v>0</v>
      </c>
      <c r="AW178" s="30">
        <f t="shared" si="65"/>
        <v>0</v>
      </c>
    </row>
    <row r="179" spans="1:49">
      <c r="A179" s="2">
        <v>177</v>
      </c>
      <c r="B179" s="1" t="s">
        <v>24</v>
      </c>
      <c r="C179" s="1" t="s">
        <v>201</v>
      </c>
      <c r="D179" s="3">
        <v>475.79629999999997</v>
      </c>
      <c r="E179" s="3">
        <v>18.38</v>
      </c>
      <c r="F179" s="30">
        <v>0</v>
      </c>
      <c r="G179" s="30">
        <f t="shared" si="44"/>
        <v>0</v>
      </c>
      <c r="H179" s="30">
        <v>0</v>
      </c>
      <c r="I179" s="30">
        <f t="shared" si="45"/>
        <v>0</v>
      </c>
      <c r="J179" s="30">
        <v>0</v>
      </c>
      <c r="K179" s="30">
        <f t="shared" si="46"/>
        <v>0</v>
      </c>
      <c r="L179" s="30">
        <v>0</v>
      </c>
      <c r="M179" s="30">
        <f t="shared" si="47"/>
        <v>0</v>
      </c>
      <c r="N179" s="30">
        <v>0</v>
      </c>
      <c r="O179" s="30">
        <f t="shared" si="48"/>
        <v>0</v>
      </c>
      <c r="P179" s="30">
        <v>0</v>
      </c>
      <c r="Q179" s="30">
        <f t="shared" si="49"/>
        <v>0</v>
      </c>
      <c r="R179" s="30">
        <v>0</v>
      </c>
      <c r="S179" s="30">
        <f t="shared" si="50"/>
        <v>0</v>
      </c>
      <c r="T179" s="30">
        <v>0</v>
      </c>
      <c r="U179" s="30">
        <f t="shared" si="51"/>
        <v>0</v>
      </c>
      <c r="V179" s="30">
        <v>0</v>
      </c>
      <c r="W179" s="30">
        <f t="shared" si="52"/>
        <v>0</v>
      </c>
      <c r="X179" s="30">
        <v>0</v>
      </c>
      <c r="Y179" s="30">
        <f t="shared" si="53"/>
        <v>0</v>
      </c>
      <c r="Z179" s="30">
        <v>0</v>
      </c>
      <c r="AA179" s="30">
        <f t="shared" si="54"/>
        <v>0</v>
      </c>
      <c r="AB179" s="30">
        <v>0</v>
      </c>
      <c r="AC179" s="30">
        <f t="shared" si="55"/>
        <v>0</v>
      </c>
      <c r="AD179" s="30">
        <v>0</v>
      </c>
      <c r="AE179" s="30">
        <f t="shared" si="56"/>
        <v>0</v>
      </c>
      <c r="AF179" s="30">
        <v>0</v>
      </c>
      <c r="AG179" s="30">
        <f t="shared" si="57"/>
        <v>0</v>
      </c>
      <c r="AH179" s="30">
        <v>0</v>
      </c>
      <c r="AI179" s="30">
        <f t="shared" si="58"/>
        <v>0</v>
      </c>
      <c r="AJ179" s="30">
        <v>0</v>
      </c>
      <c r="AK179" s="30">
        <f t="shared" si="59"/>
        <v>0</v>
      </c>
      <c r="AL179" s="30">
        <v>0</v>
      </c>
      <c r="AM179" s="30">
        <f t="shared" si="60"/>
        <v>0</v>
      </c>
      <c r="AN179" s="30">
        <v>0</v>
      </c>
      <c r="AO179" s="30">
        <f t="shared" si="61"/>
        <v>0</v>
      </c>
      <c r="AP179" s="30">
        <v>0</v>
      </c>
      <c r="AQ179" s="30">
        <f t="shared" si="62"/>
        <v>0</v>
      </c>
      <c r="AR179" s="30">
        <v>0</v>
      </c>
      <c r="AS179" s="30">
        <f t="shared" si="63"/>
        <v>0</v>
      </c>
      <c r="AT179" s="30">
        <v>722800</v>
      </c>
      <c r="AU179" s="30">
        <f t="shared" si="64"/>
        <v>1.921547537100288E-2</v>
      </c>
      <c r="AV179" s="30">
        <v>764000</v>
      </c>
      <c r="AW179" s="30">
        <f t="shared" si="65"/>
        <v>2.0362142873620915E-2</v>
      </c>
    </row>
    <row r="180" spans="1:49">
      <c r="A180" s="2">
        <v>178</v>
      </c>
      <c r="B180" s="1" t="s">
        <v>24</v>
      </c>
      <c r="C180" s="1" t="s">
        <v>202</v>
      </c>
      <c r="D180" s="3">
        <v>485.64</v>
      </c>
      <c r="E180" s="3">
        <v>23.57</v>
      </c>
      <c r="F180" s="30">
        <v>0</v>
      </c>
      <c r="G180" s="30">
        <f t="shared" si="44"/>
        <v>0</v>
      </c>
      <c r="H180" s="30">
        <v>0</v>
      </c>
      <c r="I180" s="30">
        <f t="shared" si="45"/>
        <v>0</v>
      </c>
      <c r="J180" s="30">
        <v>0</v>
      </c>
      <c r="K180" s="30">
        <f t="shared" si="46"/>
        <v>0</v>
      </c>
      <c r="L180" s="30">
        <v>10826785</v>
      </c>
      <c r="M180" s="30">
        <f t="shared" si="47"/>
        <v>0.25621717926632481</v>
      </c>
      <c r="N180" s="30">
        <v>11797973</v>
      </c>
      <c r="O180" s="30">
        <f t="shared" si="48"/>
        <v>0.26670021713652609</v>
      </c>
      <c r="P180" s="30">
        <v>10060645</v>
      </c>
      <c r="Q180" s="30">
        <f t="shared" si="49"/>
        <v>0.26640166211137062</v>
      </c>
      <c r="R180" s="30">
        <v>0</v>
      </c>
      <c r="S180" s="30">
        <f t="shared" si="50"/>
        <v>0</v>
      </c>
      <c r="T180" s="30">
        <v>0</v>
      </c>
      <c r="U180" s="30">
        <f t="shared" si="51"/>
        <v>0</v>
      </c>
      <c r="V180" s="30">
        <v>0</v>
      </c>
      <c r="W180" s="30">
        <f t="shared" si="52"/>
        <v>0</v>
      </c>
      <c r="X180" s="30">
        <v>0</v>
      </c>
      <c r="Y180" s="30">
        <f t="shared" si="53"/>
        <v>0</v>
      </c>
      <c r="Z180" s="30">
        <v>0</v>
      </c>
      <c r="AA180" s="30">
        <f t="shared" si="54"/>
        <v>0</v>
      </c>
      <c r="AB180" s="30">
        <v>0</v>
      </c>
      <c r="AC180" s="30">
        <f t="shared" si="55"/>
        <v>0</v>
      </c>
      <c r="AD180" s="30">
        <v>0</v>
      </c>
      <c r="AE180" s="30">
        <f t="shared" si="56"/>
        <v>0</v>
      </c>
      <c r="AF180" s="30">
        <v>0</v>
      </c>
      <c r="AG180" s="30">
        <f t="shared" si="57"/>
        <v>0</v>
      </c>
      <c r="AH180" s="30">
        <v>0</v>
      </c>
      <c r="AI180" s="30">
        <f t="shared" si="58"/>
        <v>0</v>
      </c>
      <c r="AJ180" s="30">
        <v>0</v>
      </c>
      <c r="AK180" s="30">
        <f t="shared" si="59"/>
        <v>0</v>
      </c>
      <c r="AL180" s="30">
        <v>0</v>
      </c>
      <c r="AM180" s="30">
        <f t="shared" si="60"/>
        <v>0</v>
      </c>
      <c r="AN180" s="30">
        <v>0</v>
      </c>
      <c r="AO180" s="30">
        <f t="shared" si="61"/>
        <v>0</v>
      </c>
      <c r="AP180" s="30">
        <v>0</v>
      </c>
      <c r="AQ180" s="30">
        <f t="shared" si="62"/>
        <v>0</v>
      </c>
      <c r="AR180" s="30">
        <v>0</v>
      </c>
      <c r="AS180" s="30">
        <f t="shared" si="63"/>
        <v>0</v>
      </c>
      <c r="AT180" s="30">
        <v>0</v>
      </c>
      <c r="AU180" s="30">
        <f t="shared" si="64"/>
        <v>0</v>
      </c>
      <c r="AV180" s="30">
        <v>0</v>
      </c>
      <c r="AW180" s="30">
        <f t="shared" si="65"/>
        <v>0</v>
      </c>
    </row>
    <row r="181" spans="1:49">
      <c r="A181" s="2">
        <v>179</v>
      </c>
      <c r="B181" s="1" t="s">
        <v>24</v>
      </c>
      <c r="C181" s="1" t="s">
        <v>203</v>
      </c>
      <c r="D181" s="3">
        <v>485.64</v>
      </c>
      <c r="E181" s="3">
        <v>23.8</v>
      </c>
      <c r="F181" s="30">
        <v>0</v>
      </c>
      <c r="G181" s="30">
        <f t="shared" si="44"/>
        <v>0</v>
      </c>
      <c r="H181" s="30">
        <v>0</v>
      </c>
      <c r="I181" s="30">
        <f t="shared" si="45"/>
        <v>0</v>
      </c>
      <c r="J181" s="30">
        <v>0</v>
      </c>
      <c r="K181" s="30">
        <f t="shared" si="46"/>
        <v>0</v>
      </c>
      <c r="L181" s="30">
        <v>0</v>
      </c>
      <c r="M181" s="30">
        <f t="shared" si="47"/>
        <v>0</v>
      </c>
      <c r="N181" s="30">
        <v>0</v>
      </c>
      <c r="O181" s="30">
        <f t="shared" si="48"/>
        <v>0</v>
      </c>
      <c r="P181" s="30">
        <v>0</v>
      </c>
      <c r="Q181" s="30">
        <f t="shared" si="49"/>
        <v>0</v>
      </c>
      <c r="R181" s="30">
        <v>11813630</v>
      </c>
      <c r="S181" s="30">
        <f t="shared" si="50"/>
        <v>0.23932370801227637</v>
      </c>
      <c r="T181" s="30">
        <v>64800</v>
      </c>
      <c r="U181" s="30">
        <f t="shared" si="51"/>
        <v>1.8038574352097199E-3</v>
      </c>
      <c r="V181" s="30">
        <v>66000</v>
      </c>
      <c r="W181" s="30">
        <f t="shared" si="52"/>
        <v>1.2315228163381575E-3</v>
      </c>
      <c r="X181" s="30">
        <v>0</v>
      </c>
      <c r="Y181" s="30">
        <f t="shared" si="53"/>
        <v>0</v>
      </c>
      <c r="Z181" s="30">
        <v>0</v>
      </c>
      <c r="AA181" s="30">
        <f t="shared" si="54"/>
        <v>0</v>
      </c>
      <c r="AB181" s="30">
        <v>0</v>
      </c>
      <c r="AC181" s="30">
        <f t="shared" si="55"/>
        <v>0</v>
      </c>
      <c r="AD181" s="30">
        <v>0</v>
      </c>
      <c r="AE181" s="30">
        <f t="shared" si="56"/>
        <v>0</v>
      </c>
      <c r="AF181" s="30">
        <v>0</v>
      </c>
      <c r="AG181" s="30">
        <f t="shared" si="57"/>
        <v>0</v>
      </c>
      <c r="AH181" s="30">
        <v>0</v>
      </c>
      <c r="AI181" s="30">
        <f t="shared" si="58"/>
        <v>0</v>
      </c>
      <c r="AJ181" s="30">
        <v>0</v>
      </c>
      <c r="AK181" s="30">
        <f t="shared" si="59"/>
        <v>0</v>
      </c>
      <c r="AL181" s="30">
        <v>0</v>
      </c>
      <c r="AM181" s="30">
        <f t="shared" si="60"/>
        <v>0</v>
      </c>
      <c r="AN181" s="30">
        <v>0</v>
      </c>
      <c r="AO181" s="30">
        <f t="shared" si="61"/>
        <v>0</v>
      </c>
      <c r="AP181" s="30">
        <v>0</v>
      </c>
      <c r="AQ181" s="30">
        <f t="shared" si="62"/>
        <v>0</v>
      </c>
      <c r="AR181" s="30">
        <v>0</v>
      </c>
      <c r="AS181" s="30">
        <f t="shared" si="63"/>
        <v>0</v>
      </c>
      <c r="AT181" s="30">
        <v>0</v>
      </c>
      <c r="AU181" s="30">
        <f t="shared" si="64"/>
        <v>0</v>
      </c>
      <c r="AV181" s="30">
        <v>0</v>
      </c>
      <c r="AW181" s="30">
        <f t="shared" si="65"/>
        <v>0</v>
      </c>
    </row>
    <row r="182" spans="1:49">
      <c r="A182" s="16">
        <v>180</v>
      </c>
      <c r="B182" s="17" t="s">
        <v>24</v>
      </c>
      <c r="C182" s="17" t="s">
        <v>204</v>
      </c>
      <c r="D182" s="18">
        <v>493.75369999999998</v>
      </c>
      <c r="E182" s="18">
        <v>20.63</v>
      </c>
      <c r="F182" s="31">
        <v>0</v>
      </c>
      <c r="G182" s="31">
        <f t="shared" si="44"/>
        <v>0</v>
      </c>
      <c r="H182" s="31">
        <v>0</v>
      </c>
      <c r="I182" s="31">
        <f t="shared" si="45"/>
        <v>0</v>
      </c>
      <c r="J182" s="31">
        <v>0</v>
      </c>
      <c r="K182" s="31">
        <f t="shared" si="46"/>
        <v>0</v>
      </c>
      <c r="L182" s="31">
        <v>0</v>
      </c>
      <c r="M182" s="31">
        <f t="shared" si="47"/>
        <v>0</v>
      </c>
      <c r="N182" s="31">
        <v>0</v>
      </c>
      <c r="O182" s="31">
        <f t="shared" si="48"/>
        <v>0</v>
      </c>
      <c r="P182" s="31">
        <v>0</v>
      </c>
      <c r="Q182" s="31">
        <f t="shared" si="49"/>
        <v>0</v>
      </c>
      <c r="R182" s="31">
        <v>0</v>
      </c>
      <c r="S182" s="31">
        <f t="shared" si="50"/>
        <v>0</v>
      </c>
      <c r="T182" s="31">
        <v>0</v>
      </c>
      <c r="U182" s="31">
        <f t="shared" si="51"/>
        <v>0</v>
      </c>
      <c r="V182" s="31">
        <v>0</v>
      </c>
      <c r="W182" s="31">
        <f t="shared" si="52"/>
        <v>0</v>
      </c>
      <c r="X182" s="31">
        <v>0</v>
      </c>
      <c r="Y182" s="31">
        <f t="shared" si="53"/>
        <v>0</v>
      </c>
      <c r="Z182" s="31">
        <v>446000</v>
      </c>
      <c r="AA182" s="31">
        <f t="shared" si="54"/>
        <v>7.6150034401993227E-3</v>
      </c>
      <c r="AB182" s="31">
        <v>433200</v>
      </c>
      <c r="AC182" s="31">
        <f t="shared" si="55"/>
        <v>7.8680523847746067E-3</v>
      </c>
      <c r="AD182" s="31">
        <v>126400.0078125</v>
      </c>
      <c r="AE182" s="31">
        <f t="shared" si="56"/>
        <v>1.9607868882200521E-3</v>
      </c>
      <c r="AF182" s="31">
        <v>91600</v>
      </c>
      <c r="AG182" s="31">
        <f t="shared" si="57"/>
        <v>1.2953436165718214E-3</v>
      </c>
      <c r="AH182" s="31">
        <v>0</v>
      </c>
      <c r="AI182" s="31">
        <f t="shared" si="58"/>
        <v>0</v>
      </c>
      <c r="AJ182" s="31">
        <v>0</v>
      </c>
      <c r="AK182" s="31">
        <f t="shared" si="59"/>
        <v>0</v>
      </c>
      <c r="AL182" s="31">
        <v>0</v>
      </c>
      <c r="AM182" s="31">
        <f t="shared" si="60"/>
        <v>0</v>
      </c>
      <c r="AN182" s="31">
        <v>0</v>
      </c>
      <c r="AO182" s="31">
        <f t="shared" si="61"/>
        <v>0</v>
      </c>
      <c r="AP182" s="31">
        <v>0</v>
      </c>
      <c r="AQ182" s="31">
        <f t="shared" si="62"/>
        <v>0</v>
      </c>
      <c r="AR182" s="31">
        <v>0</v>
      </c>
      <c r="AS182" s="31">
        <f t="shared" si="63"/>
        <v>0</v>
      </c>
      <c r="AT182" s="31">
        <v>0</v>
      </c>
      <c r="AU182" s="31">
        <f t="shared" si="64"/>
        <v>0</v>
      </c>
      <c r="AV182" s="31">
        <v>0</v>
      </c>
      <c r="AW182" s="31">
        <f t="shared" si="65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6"/>
  <sheetViews>
    <sheetView workbookViewId="0">
      <selection activeCell="F3" sqref="F3:AW646"/>
    </sheetView>
  </sheetViews>
  <sheetFormatPr defaultRowHeight="15"/>
  <cols>
    <col min="1" max="1" width="7.7109375" style="2" customWidth="1"/>
    <col min="2" max="2" width="12.5703125" style="2" customWidth="1"/>
    <col min="3" max="3" width="14.7109375" style="2" customWidth="1"/>
    <col min="4" max="4" width="9.140625" style="3"/>
    <col min="5" max="5" width="15.28515625" style="3" customWidth="1"/>
    <col min="6" max="6" width="10" style="2" bestFit="1" customWidth="1"/>
    <col min="7" max="7" width="11" style="2" customWidth="1"/>
    <col min="8" max="8" width="10" style="2" bestFit="1" customWidth="1"/>
    <col min="9" max="9" width="11.85546875" style="2" customWidth="1"/>
    <col min="10" max="10" width="10" style="2" bestFit="1" customWidth="1"/>
    <col min="11" max="11" width="11.5703125" style="2" customWidth="1"/>
    <col min="12" max="12" width="10" style="2" bestFit="1" customWidth="1"/>
    <col min="13" max="13" width="11.42578125" style="2" customWidth="1"/>
    <col min="14" max="14" width="11" style="2" bestFit="1" customWidth="1"/>
    <col min="15" max="15" width="12.28515625" style="2" customWidth="1"/>
    <col min="16" max="16" width="10" style="2" bestFit="1" customWidth="1"/>
    <col min="17" max="17" width="11.85546875" style="2" customWidth="1"/>
    <col min="18" max="18" width="11" style="2" bestFit="1" customWidth="1"/>
    <col min="19" max="19" width="12" style="2" customWidth="1"/>
    <col min="20" max="20" width="10" style="2" bestFit="1" customWidth="1"/>
    <col min="21" max="21" width="12" style="2" customWidth="1"/>
    <col min="22" max="22" width="10" style="2" bestFit="1" customWidth="1"/>
    <col min="23" max="23" width="12.28515625" style="2" customWidth="1"/>
    <col min="24" max="24" width="10" style="2" bestFit="1" customWidth="1"/>
    <col min="25" max="25" width="11.5703125" style="2" customWidth="1"/>
    <col min="26" max="26" width="10" style="2" bestFit="1" customWidth="1"/>
    <col min="27" max="27" width="12" style="2" customWidth="1"/>
    <col min="28" max="28" width="10" style="2" bestFit="1" customWidth="1"/>
    <col min="29" max="29" width="11.42578125" style="2" customWidth="1"/>
    <col min="30" max="30" width="10" style="2" bestFit="1" customWidth="1"/>
    <col min="31" max="31" width="12.140625" style="2" customWidth="1"/>
    <col min="32" max="32" width="10" style="2" bestFit="1" customWidth="1"/>
    <col min="33" max="33" width="12.28515625" style="2" customWidth="1"/>
    <col min="34" max="34" width="10" style="2" bestFit="1" customWidth="1"/>
    <col min="35" max="35" width="11.7109375" style="2" customWidth="1"/>
    <col min="36" max="36" width="10" style="2" bestFit="1" customWidth="1"/>
    <col min="37" max="37" width="11.28515625" style="2" customWidth="1"/>
    <col min="38" max="38" width="10" style="2" bestFit="1" customWidth="1"/>
    <col min="39" max="39" width="11.85546875" style="2" customWidth="1"/>
    <col min="40" max="40" width="10" style="2" bestFit="1" customWidth="1"/>
    <col min="41" max="41" width="11.85546875" style="2" customWidth="1"/>
    <col min="42" max="42" width="10" style="2" bestFit="1" customWidth="1"/>
    <col min="43" max="43" width="11.42578125" style="2" customWidth="1"/>
    <col min="44" max="44" width="10" style="2" bestFit="1" customWidth="1"/>
    <col min="45" max="45" width="11" style="2" customWidth="1"/>
    <col min="46" max="46" width="10" style="2" bestFit="1" customWidth="1"/>
    <col min="47" max="47" width="12.140625" style="2" customWidth="1"/>
    <col min="48" max="48" width="10" style="2" bestFit="1" customWidth="1"/>
    <col min="49" max="49" width="11.7109375" style="2" customWidth="1"/>
    <col min="50" max="16384" width="9.140625" style="2"/>
  </cols>
  <sheetData>
    <row r="1" spans="1:49" s="6" customFormat="1" ht="34.5" customHeight="1">
      <c r="A1" s="12"/>
      <c r="B1" s="12"/>
      <c r="C1" s="12"/>
      <c r="D1" s="13"/>
      <c r="E1" s="13"/>
      <c r="F1" s="14" t="s">
        <v>854</v>
      </c>
      <c r="G1" s="19" t="s">
        <v>855</v>
      </c>
      <c r="H1" s="14" t="s">
        <v>853</v>
      </c>
      <c r="I1" s="15" t="s">
        <v>855</v>
      </c>
      <c r="J1" s="14" t="s">
        <v>853</v>
      </c>
      <c r="K1" s="15" t="s">
        <v>855</v>
      </c>
      <c r="L1" s="14" t="s">
        <v>853</v>
      </c>
      <c r="M1" s="15" t="s">
        <v>855</v>
      </c>
      <c r="N1" s="14" t="s">
        <v>853</v>
      </c>
      <c r="O1" s="15" t="s">
        <v>855</v>
      </c>
      <c r="P1" s="14" t="s">
        <v>853</v>
      </c>
      <c r="Q1" s="15" t="s">
        <v>855</v>
      </c>
      <c r="R1" s="14" t="s">
        <v>853</v>
      </c>
      <c r="S1" s="15" t="s">
        <v>855</v>
      </c>
      <c r="T1" s="14" t="s">
        <v>853</v>
      </c>
      <c r="U1" s="15" t="s">
        <v>855</v>
      </c>
      <c r="V1" s="14" t="s">
        <v>853</v>
      </c>
      <c r="W1" s="15" t="s">
        <v>855</v>
      </c>
      <c r="X1" s="14" t="s">
        <v>853</v>
      </c>
      <c r="Y1" s="15" t="s">
        <v>855</v>
      </c>
      <c r="Z1" s="14" t="s">
        <v>853</v>
      </c>
      <c r="AA1" s="15" t="s">
        <v>855</v>
      </c>
      <c r="AB1" s="14" t="s">
        <v>853</v>
      </c>
      <c r="AC1" s="15" t="s">
        <v>855</v>
      </c>
      <c r="AD1" s="14" t="s">
        <v>853</v>
      </c>
      <c r="AE1" s="15" t="s">
        <v>855</v>
      </c>
      <c r="AF1" s="14" t="s">
        <v>853</v>
      </c>
      <c r="AG1" s="15" t="s">
        <v>855</v>
      </c>
      <c r="AH1" s="14" t="s">
        <v>853</v>
      </c>
      <c r="AI1" s="15" t="s">
        <v>855</v>
      </c>
      <c r="AJ1" s="14" t="s">
        <v>853</v>
      </c>
      <c r="AK1" s="15" t="s">
        <v>855</v>
      </c>
      <c r="AL1" s="14" t="s">
        <v>853</v>
      </c>
      <c r="AM1" s="15" t="s">
        <v>855</v>
      </c>
      <c r="AN1" s="14" t="s">
        <v>853</v>
      </c>
      <c r="AO1" s="15" t="s">
        <v>855</v>
      </c>
      <c r="AP1" s="14" t="s">
        <v>853</v>
      </c>
      <c r="AQ1" s="15" t="s">
        <v>855</v>
      </c>
      <c r="AR1" s="14" t="s">
        <v>853</v>
      </c>
      <c r="AS1" s="15" t="s">
        <v>855</v>
      </c>
      <c r="AT1" s="14" t="s">
        <v>853</v>
      </c>
      <c r="AU1" s="15" t="s">
        <v>855</v>
      </c>
      <c r="AV1" s="14" t="s">
        <v>853</v>
      </c>
      <c r="AW1" s="15" t="s">
        <v>855</v>
      </c>
    </row>
    <row r="2" spans="1:49" s="4" customFormat="1">
      <c r="A2" s="7" t="s">
        <v>850</v>
      </c>
      <c r="B2" s="7" t="s">
        <v>851</v>
      </c>
      <c r="C2" s="7" t="s">
        <v>0</v>
      </c>
      <c r="D2" s="9" t="s">
        <v>1</v>
      </c>
      <c r="E2" s="10" t="s">
        <v>852</v>
      </c>
      <c r="F2" s="7" t="s">
        <v>2</v>
      </c>
      <c r="G2" s="7" t="s">
        <v>2</v>
      </c>
      <c r="H2" s="7" t="s">
        <v>3</v>
      </c>
      <c r="I2" s="7" t="s">
        <v>3</v>
      </c>
      <c r="J2" s="7" t="s">
        <v>4</v>
      </c>
      <c r="K2" s="7" t="s">
        <v>4</v>
      </c>
      <c r="L2" s="7" t="s">
        <v>5</v>
      </c>
      <c r="M2" s="7" t="s">
        <v>5</v>
      </c>
      <c r="N2" s="7" t="s">
        <v>6</v>
      </c>
      <c r="O2" s="7" t="s">
        <v>6</v>
      </c>
      <c r="P2" s="7" t="s">
        <v>7</v>
      </c>
      <c r="Q2" s="7" t="s">
        <v>7</v>
      </c>
      <c r="R2" s="7" t="s">
        <v>8</v>
      </c>
      <c r="S2" s="7" t="s">
        <v>8</v>
      </c>
      <c r="T2" s="7" t="s">
        <v>9</v>
      </c>
      <c r="U2" s="7" t="s">
        <v>9</v>
      </c>
      <c r="V2" s="7" t="s">
        <v>10</v>
      </c>
      <c r="W2" s="7" t="s">
        <v>10</v>
      </c>
      <c r="X2" s="7" t="s">
        <v>11</v>
      </c>
      <c r="Y2" s="7" t="s">
        <v>11</v>
      </c>
      <c r="Z2" s="7" t="s">
        <v>12</v>
      </c>
      <c r="AA2" s="7" t="s">
        <v>12</v>
      </c>
      <c r="AB2" s="7" t="s">
        <v>13</v>
      </c>
      <c r="AC2" s="7" t="s">
        <v>13</v>
      </c>
      <c r="AD2" s="7" t="s">
        <v>14</v>
      </c>
      <c r="AE2" s="7" t="s">
        <v>14</v>
      </c>
      <c r="AF2" s="7" t="s">
        <v>15</v>
      </c>
      <c r="AG2" s="7" t="s">
        <v>15</v>
      </c>
      <c r="AH2" s="7" t="s">
        <v>16</v>
      </c>
      <c r="AI2" s="7" t="s">
        <v>16</v>
      </c>
      <c r="AJ2" s="7" t="s">
        <v>17</v>
      </c>
      <c r="AK2" s="7" t="s">
        <v>17</v>
      </c>
      <c r="AL2" s="7" t="s">
        <v>18</v>
      </c>
      <c r="AM2" s="7" t="s">
        <v>18</v>
      </c>
      <c r="AN2" s="7" t="s">
        <v>19</v>
      </c>
      <c r="AO2" s="7" t="s">
        <v>19</v>
      </c>
      <c r="AP2" s="7" t="s">
        <v>20</v>
      </c>
      <c r="AQ2" s="7" t="s">
        <v>20</v>
      </c>
      <c r="AR2" s="7" t="s">
        <v>21</v>
      </c>
      <c r="AS2" s="7" t="s">
        <v>21</v>
      </c>
      <c r="AT2" s="7" t="s">
        <v>22</v>
      </c>
      <c r="AU2" s="7" t="s">
        <v>22</v>
      </c>
      <c r="AV2" s="7" t="s">
        <v>23</v>
      </c>
      <c r="AW2" s="7" t="s">
        <v>23</v>
      </c>
    </row>
    <row r="3" spans="1:49">
      <c r="A3" s="2">
        <v>181</v>
      </c>
      <c r="B3" s="2" t="s">
        <v>205</v>
      </c>
      <c r="C3" s="2" t="s">
        <v>206</v>
      </c>
      <c r="D3" s="3">
        <v>103.44</v>
      </c>
      <c r="E3" s="3">
        <v>25.78</v>
      </c>
      <c r="F3" s="29">
        <v>0</v>
      </c>
      <c r="G3" s="29">
        <f>F3/149076630.492187</f>
        <v>0</v>
      </c>
      <c r="H3" s="29">
        <v>0</v>
      </c>
      <c r="I3" s="29">
        <f>H3/152138194.992187</f>
        <v>0</v>
      </c>
      <c r="J3" s="29">
        <v>0</v>
      </c>
      <c r="K3" s="29">
        <f>J3/688210563.591797</f>
        <v>0</v>
      </c>
      <c r="L3" s="29">
        <v>0</v>
      </c>
      <c r="M3" s="29">
        <f>L3/877812299.710937</f>
        <v>0</v>
      </c>
      <c r="N3" s="29">
        <v>2634646</v>
      </c>
      <c r="O3" s="29">
        <f>N3/1038139587.32617</f>
        <v>2.5378533216190977E-3</v>
      </c>
      <c r="P3" s="29">
        <v>0</v>
      </c>
      <c r="Q3" s="29">
        <f>P3/965468982.306641</f>
        <v>0</v>
      </c>
      <c r="R3" s="29">
        <v>0</v>
      </c>
      <c r="S3" s="29">
        <f>R3/1069376350.63281</f>
        <v>0</v>
      </c>
      <c r="T3" s="29">
        <v>0</v>
      </c>
      <c r="U3" s="29">
        <f>T3/985328383.539062</f>
        <v>0</v>
      </c>
      <c r="V3" s="29">
        <v>0</v>
      </c>
      <c r="W3" s="29">
        <f>V3/412308075.594727</f>
        <v>0</v>
      </c>
      <c r="X3" s="29">
        <v>0</v>
      </c>
      <c r="Y3" s="29">
        <f>X3/367778150.210937</f>
        <v>0</v>
      </c>
      <c r="Z3" s="29">
        <v>0</v>
      </c>
      <c r="AA3" s="29">
        <f>Z3/262002417.734619</f>
        <v>0</v>
      </c>
      <c r="AB3" s="29">
        <v>0</v>
      </c>
      <c r="AC3" s="29">
        <f>AB3/305687020.464844</f>
        <v>0</v>
      </c>
      <c r="AD3" s="29">
        <v>0</v>
      </c>
      <c r="AE3" s="29">
        <f>AD3/214465381.402344</f>
        <v>0</v>
      </c>
      <c r="AF3" s="29">
        <v>0</v>
      </c>
      <c r="AG3" s="29">
        <f>AF3/212276368.335937</f>
        <v>0</v>
      </c>
      <c r="AH3" s="29">
        <v>0</v>
      </c>
      <c r="AI3" s="29">
        <f>AH3/243985040.242187</f>
        <v>0</v>
      </c>
      <c r="AJ3" s="29">
        <v>0</v>
      </c>
      <c r="AK3" s="29">
        <f>AJ3/256814236.765625</f>
        <v>0</v>
      </c>
      <c r="AL3" s="29">
        <v>0</v>
      </c>
      <c r="AM3" s="29">
        <f>AL3/113407809.335937</f>
        <v>0</v>
      </c>
      <c r="AN3" s="29">
        <v>0</v>
      </c>
      <c r="AO3" s="29">
        <f>AN3/112751810.458984</f>
        <v>0</v>
      </c>
      <c r="AP3" s="29">
        <v>0</v>
      </c>
      <c r="AQ3" s="29">
        <f>AP3/119728051.046875</f>
        <v>0</v>
      </c>
      <c r="AR3" s="29">
        <v>0</v>
      </c>
      <c r="AS3" s="29">
        <f>AR3/103886955.828125</f>
        <v>0</v>
      </c>
      <c r="AT3" s="29">
        <v>0</v>
      </c>
      <c r="AU3" s="29">
        <f>AT3/137875547.931641</f>
        <v>0</v>
      </c>
      <c r="AV3" s="29">
        <v>0</v>
      </c>
      <c r="AW3" s="29">
        <f>AV3/148033987.734375</f>
        <v>0</v>
      </c>
    </row>
    <row r="4" spans="1:49">
      <c r="A4" s="2">
        <v>182</v>
      </c>
      <c r="B4" s="2" t="s">
        <v>205</v>
      </c>
      <c r="C4" s="2" t="s">
        <v>207</v>
      </c>
      <c r="D4" s="3">
        <v>105.24</v>
      </c>
      <c r="E4" s="3">
        <v>25.54</v>
      </c>
      <c r="F4" s="29">
        <v>0</v>
      </c>
      <c r="G4" s="29">
        <f t="shared" ref="G4:G67" si="0">F4/149076630.492187</f>
        <v>0</v>
      </c>
      <c r="H4" s="29">
        <v>0</v>
      </c>
      <c r="I4" s="29">
        <f t="shared" ref="I4:I67" si="1">H4/152138194.992187</f>
        <v>0</v>
      </c>
      <c r="J4" s="29">
        <v>2836800</v>
      </c>
      <c r="K4" s="29">
        <f t="shared" ref="K4:K67" si="2">J4/688210563.591797</f>
        <v>4.1219942704666338E-3</v>
      </c>
      <c r="L4" s="29">
        <v>2222222.25</v>
      </c>
      <c r="M4" s="29">
        <f t="shared" ref="M4:M67" si="3">L4/877812299.710937</f>
        <v>2.5315460386369343E-3</v>
      </c>
      <c r="N4" s="29">
        <v>0</v>
      </c>
      <c r="O4" s="29">
        <f t="shared" ref="O4:O67" si="4">N4/1038139587.32617</f>
        <v>0</v>
      </c>
      <c r="P4" s="29">
        <v>10659972</v>
      </c>
      <c r="Q4" s="29">
        <f t="shared" ref="Q4:Q67" si="5">P4/965468982.306641</f>
        <v>1.1041237155575759E-2</v>
      </c>
      <c r="R4" s="29">
        <v>0</v>
      </c>
      <c r="S4" s="29">
        <f t="shared" ref="S4:S67" si="6">R4/1069376350.63281</f>
        <v>0</v>
      </c>
      <c r="T4" s="29">
        <v>0</v>
      </c>
      <c r="U4" s="29">
        <f t="shared" ref="U4:U67" si="7">T4/985328383.539062</f>
        <v>0</v>
      </c>
      <c r="V4" s="29">
        <v>0</v>
      </c>
      <c r="W4" s="29">
        <f t="shared" ref="W4:W67" si="8">V4/412308075.594727</f>
        <v>0</v>
      </c>
      <c r="X4" s="29">
        <v>0</v>
      </c>
      <c r="Y4" s="29">
        <f t="shared" ref="Y4:Y67" si="9">X4/367778150.210937</f>
        <v>0</v>
      </c>
      <c r="Z4" s="29">
        <v>0</v>
      </c>
      <c r="AA4" s="29">
        <f t="shared" ref="AA4:AA67" si="10">Z4/262002417.734619</f>
        <v>0</v>
      </c>
      <c r="AB4" s="29">
        <v>0</v>
      </c>
      <c r="AC4" s="29">
        <f t="shared" ref="AC4:AC67" si="11">AB4/305687020.464844</f>
        <v>0</v>
      </c>
      <c r="AD4" s="29">
        <v>0</v>
      </c>
      <c r="AE4" s="29">
        <f t="shared" ref="AE4:AE67" si="12">AD4/214465381.402344</f>
        <v>0</v>
      </c>
      <c r="AF4" s="29">
        <v>0</v>
      </c>
      <c r="AG4" s="29">
        <f t="shared" ref="AG4:AG67" si="13">AF4/212276368.335937</f>
        <v>0</v>
      </c>
      <c r="AH4" s="29">
        <v>0</v>
      </c>
      <c r="AI4" s="29">
        <f t="shared" ref="AI4:AI67" si="14">AH4/243985040.242187</f>
        <v>0</v>
      </c>
      <c r="AJ4" s="29">
        <v>0</v>
      </c>
      <c r="AK4" s="29">
        <f t="shared" ref="AK4:AK67" si="15">AJ4/256814236.765625</f>
        <v>0</v>
      </c>
      <c r="AL4" s="29">
        <v>0</v>
      </c>
      <c r="AM4" s="29">
        <f t="shared" ref="AM4:AM67" si="16">AL4/113407809.335937</f>
        <v>0</v>
      </c>
      <c r="AN4" s="29">
        <v>0</v>
      </c>
      <c r="AO4" s="29">
        <f t="shared" ref="AO4:AO67" si="17">AN4/112751810.458984</f>
        <v>0</v>
      </c>
      <c r="AP4" s="29">
        <v>0</v>
      </c>
      <c r="AQ4" s="29">
        <f t="shared" ref="AQ4:AQ67" si="18">AP4/119728051.046875</f>
        <v>0</v>
      </c>
      <c r="AR4" s="29">
        <v>0</v>
      </c>
      <c r="AS4" s="29">
        <f t="shared" ref="AS4:AS67" si="19">AR4/103886955.828125</f>
        <v>0</v>
      </c>
      <c r="AT4" s="29">
        <v>0</v>
      </c>
      <c r="AU4" s="29">
        <f t="shared" ref="AU4:AU67" si="20">AT4/137875547.931641</f>
        <v>0</v>
      </c>
      <c r="AV4" s="29">
        <v>0</v>
      </c>
      <c r="AW4" s="29">
        <f t="shared" ref="AW4:AW67" si="21">AV4/148033987.734375</f>
        <v>0</v>
      </c>
    </row>
    <row r="5" spans="1:49">
      <c r="A5" s="2">
        <v>183</v>
      </c>
      <c r="B5" s="2" t="s">
        <v>205</v>
      </c>
      <c r="C5" s="2" t="s">
        <v>208</v>
      </c>
      <c r="D5" s="3">
        <v>105.36</v>
      </c>
      <c r="E5" s="3">
        <v>25.78</v>
      </c>
      <c r="F5" s="29">
        <v>0</v>
      </c>
      <c r="G5" s="29">
        <f t="shared" si="0"/>
        <v>0</v>
      </c>
      <c r="H5" s="29">
        <v>0</v>
      </c>
      <c r="I5" s="29">
        <f t="shared" si="1"/>
        <v>0</v>
      </c>
      <c r="J5" s="29">
        <v>0</v>
      </c>
      <c r="K5" s="29">
        <f t="shared" si="2"/>
        <v>0</v>
      </c>
      <c r="L5" s="29">
        <v>0</v>
      </c>
      <c r="M5" s="29">
        <f t="shared" si="3"/>
        <v>0</v>
      </c>
      <c r="N5" s="29">
        <v>12342328</v>
      </c>
      <c r="O5" s="29">
        <f t="shared" si="4"/>
        <v>1.1888890618061173E-2</v>
      </c>
      <c r="P5" s="29">
        <v>0</v>
      </c>
      <c r="Q5" s="29">
        <f t="shared" si="5"/>
        <v>0</v>
      </c>
      <c r="R5" s="29">
        <v>0</v>
      </c>
      <c r="S5" s="29">
        <f t="shared" si="6"/>
        <v>0</v>
      </c>
      <c r="T5" s="29">
        <v>0</v>
      </c>
      <c r="U5" s="29">
        <f t="shared" si="7"/>
        <v>0</v>
      </c>
      <c r="V5" s="29">
        <v>0</v>
      </c>
      <c r="W5" s="29">
        <f t="shared" si="8"/>
        <v>0</v>
      </c>
      <c r="X5" s="29">
        <v>0</v>
      </c>
      <c r="Y5" s="29">
        <f t="shared" si="9"/>
        <v>0</v>
      </c>
      <c r="Z5" s="29">
        <v>0</v>
      </c>
      <c r="AA5" s="29">
        <f t="shared" si="10"/>
        <v>0</v>
      </c>
      <c r="AB5" s="29">
        <v>0</v>
      </c>
      <c r="AC5" s="29">
        <f t="shared" si="11"/>
        <v>0</v>
      </c>
      <c r="AD5" s="29">
        <v>0</v>
      </c>
      <c r="AE5" s="29">
        <f t="shared" si="12"/>
        <v>0</v>
      </c>
      <c r="AF5" s="29">
        <v>0</v>
      </c>
      <c r="AG5" s="29">
        <f t="shared" si="13"/>
        <v>0</v>
      </c>
      <c r="AH5" s="29">
        <v>0</v>
      </c>
      <c r="AI5" s="29">
        <f t="shared" si="14"/>
        <v>0</v>
      </c>
      <c r="AJ5" s="29">
        <v>0</v>
      </c>
      <c r="AK5" s="29">
        <f t="shared" si="15"/>
        <v>0</v>
      </c>
      <c r="AL5" s="29">
        <v>0</v>
      </c>
      <c r="AM5" s="29">
        <f t="shared" si="16"/>
        <v>0</v>
      </c>
      <c r="AN5" s="29">
        <v>0</v>
      </c>
      <c r="AO5" s="29">
        <f t="shared" si="17"/>
        <v>0</v>
      </c>
      <c r="AP5" s="29">
        <v>0</v>
      </c>
      <c r="AQ5" s="29">
        <f t="shared" si="18"/>
        <v>0</v>
      </c>
      <c r="AR5" s="29">
        <v>0</v>
      </c>
      <c r="AS5" s="29">
        <f t="shared" si="19"/>
        <v>0</v>
      </c>
      <c r="AT5" s="29">
        <v>0</v>
      </c>
      <c r="AU5" s="29">
        <f t="shared" si="20"/>
        <v>0</v>
      </c>
      <c r="AV5" s="29">
        <v>0</v>
      </c>
      <c r="AW5" s="29">
        <f t="shared" si="21"/>
        <v>0</v>
      </c>
    </row>
    <row r="6" spans="1:49">
      <c r="A6" s="2">
        <v>184</v>
      </c>
      <c r="B6" s="2" t="s">
        <v>205</v>
      </c>
      <c r="C6" s="2" t="s">
        <v>209</v>
      </c>
      <c r="D6" s="3">
        <v>105.36</v>
      </c>
      <c r="E6" s="3">
        <v>26.24</v>
      </c>
      <c r="F6" s="29">
        <v>0</v>
      </c>
      <c r="G6" s="29">
        <f t="shared" si="0"/>
        <v>0</v>
      </c>
      <c r="H6" s="29">
        <v>0</v>
      </c>
      <c r="I6" s="29">
        <f t="shared" si="1"/>
        <v>0</v>
      </c>
      <c r="J6" s="29">
        <v>14420135</v>
      </c>
      <c r="K6" s="29">
        <f t="shared" si="2"/>
        <v>2.095308581830068E-2</v>
      </c>
      <c r="L6" s="29">
        <v>12547155</v>
      </c>
      <c r="M6" s="29">
        <f t="shared" si="3"/>
        <v>1.4293665062715309E-2</v>
      </c>
      <c r="N6" s="29">
        <v>0</v>
      </c>
      <c r="O6" s="29">
        <f t="shared" si="4"/>
        <v>0</v>
      </c>
      <c r="P6" s="29">
        <v>0</v>
      </c>
      <c r="Q6" s="29">
        <f t="shared" si="5"/>
        <v>0</v>
      </c>
      <c r="R6" s="29">
        <v>0</v>
      </c>
      <c r="S6" s="29">
        <f t="shared" si="6"/>
        <v>0</v>
      </c>
      <c r="T6" s="29">
        <v>0</v>
      </c>
      <c r="U6" s="29">
        <f t="shared" si="7"/>
        <v>0</v>
      </c>
      <c r="V6" s="29">
        <v>0</v>
      </c>
      <c r="W6" s="29">
        <f t="shared" si="8"/>
        <v>0</v>
      </c>
      <c r="X6" s="29">
        <v>0</v>
      </c>
      <c r="Y6" s="29">
        <f t="shared" si="9"/>
        <v>0</v>
      </c>
      <c r="Z6" s="29">
        <v>0</v>
      </c>
      <c r="AA6" s="29">
        <f t="shared" si="10"/>
        <v>0</v>
      </c>
      <c r="AB6" s="29">
        <v>0</v>
      </c>
      <c r="AC6" s="29">
        <f t="shared" si="11"/>
        <v>0</v>
      </c>
      <c r="AD6" s="29">
        <v>0</v>
      </c>
      <c r="AE6" s="29">
        <f t="shared" si="12"/>
        <v>0</v>
      </c>
      <c r="AF6" s="29">
        <v>0</v>
      </c>
      <c r="AG6" s="29">
        <f t="shared" si="13"/>
        <v>0</v>
      </c>
      <c r="AH6" s="29">
        <v>0</v>
      </c>
      <c r="AI6" s="29">
        <f t="shared" si="14"/>
        <v>0</v>
      </c>
      <c r="AJ6" s="29">
        <v>0</v>
      </c>
      <c r="AK6" s="29">
        <f t="shared" si="15"/>
        <v>0</v>
      </c>
      <c r="AL6" s="29">
        <v>0</v>
      </c>
      <c r="AM6" s="29">
        <f t="shared" si="16"/>
        <v>0</v>
      </c>
      <c r="AN6" s="29">
        <v>0</v>
      </c>
      <c r="AO6" s="29">
        <f t="shared" si="17"/>
        <v>0</v>
      </c>
      <c r="AP6" s="29">
        <v>0</v>
      </c>
      <c r="AQ6" s="29">
        <f t="shared" si="18"/>
        <v>0</v>
      </c>
      <c r="AR6" s="29">
        <v>0</v>
      </c>
      <c r="AS6" s="29">
        <f t="shared" si="19"/>
        <v>0</v>
      </c>
      <c r="AT6" s="29">
        <v>0</v>
      </c>
      <c r="AU6" s="29">
        <f t="shared" si="20"/>
        <v>0</v>
      </c>
      <c r="AV6" s="29">
        <v>0</v>
      </c>
      <c r="AW6" s="29">
        <f t="shared" si="21"/>
        <v>0</v>
      </c>
    </row>
    <row r="7" spans="1:49">
      <c r="A7" s="2">
        <v>185</v>
      </c>
      <c r="B7" s="2" t="s">
        <v>205</v>
      </c>
      <c r="C7" s="2" t="s">
        <v>210</v>
      </c>
      <c r="D7" s="3">
        <v>107.4</v>
      </c>
      <c r="E7" s="3">
        <v>25.46</v>
      </c>
      <c r="F7" s="29">
        <v>0</v>
      </c>
      <c r="G7" s="29">
        <f t="shared" si="0"/>
        <v>0</v>
      </c>
      <c r="H7" s="29">
        <v>0</v>
      </c>
      <c r="I7" s="29">
        <f t="shared" si="1"/>
        <v>0</v>
      </c>
      <c r="J7" s="29">
        <v>0</v>
      </c>
      <c r="K7" s="29">
        <f t="shared" si="2"/>
        <v>0</v>
      </c>
      <c r="L7" s="29">
        <v>1463200</v>
      </c>
      <c r="M7" s="29">
        <f t="shared" si="3"/>
        <v>1.6668711528442137E-3</v>
      </c>
      <c r="N7" s="29">
        <v>0</v>
      </c>
      <c r="O7" s="29">
        <f t="shared" si="4"/>
        <v>0</v>
      </c>
      <c r="P7" s="29">
        <v>17889964</v>
      </c>
      <c r="Q7" s="29">
        <f t="shared" si="5"/>
        <v>1.8529817454371621E-2</v>
      </c>
      <c r="R7" s="29">
        <v>539200</v>
      </c>
      <c r="S7" s="29">
        <f t="shared" si="6"/>
        <v>5.0421911769502395E-4</v>
      </c>
      <c r="T7" s="29">
        <v>567600</v>
      </c>
      <c r="U7" s="29">
        <f t="shared" si="7"/>
        <v>5.7605160825806886E-4</v>
      </c>
      <c r="V7" s="29">
        <v>0</v>
      </c>
      <c r="W7" s="29">
        <f t="shared" si="8"/>
        <v>0</v>
      </c>
      <c r="X7" s="29">
        <v>0</v>
      </c>
      <c r="Y7" s="29">
        <f t="shared" si="9"/>
        <v>0</v>
      </c>
      <c r="Z7" s="29">
        <v>0</v>
      </c>
      <c r="AA7" s="29">
        <f t="shared" si="10"/>
        <v>0</v>
      </c>
      <c r="AB7" s="29">
        <v>0</v>
      </c>
      <c r="AC7" s="29">
        <f t="shared" si="11"/>
        <v>0</v>
      </c>
      <c r="AD7" s="29">
        <v>0</v>
      </c>
      <c r="AE7" s="29">
        <f t="shared" si="12"/>
        <v>0</v>
      </c>
      <c r="AF7" s="29">
        <v>0</v>
      </c>
      <c r="AG7" s="29">
        <f t="shared" si="13"/>
        <v>0</v>
      </c>
      <c r="AH7" s="29">
        <v>0</v>
      </c>
      <c r="AI7" s="29">
        <f t="shared" si="14"/>
        <v>0</v>
      </c>
      <c r="AJ7" s="29">
        <v>0</v>
      </c>
      <c r="AK7" s="29">
        <f t="shared" si="15"/>
        <v>0</v>
      </c>
      <c r="AL7" s="29">
        <v>0</v>
      </c>
      <c r="AM7" s="29">
        <f t="shared" si="16"/>
        <v>0</v>
      </c>
      <c r="AN7" s="29">
        <v>0</v>
      </c>
      <c r="AO7" s="29">
        <f t="shared" si="17"/>
        <v>0</v>
      </c>
      <c r="AP7" s="29">
        <v>0</v>
      </c>
      <c r="AQ7" s="29">
        <f t="shared" si="18"/>
        <v>0</v>
      </c>
      <c r="AR7" s="29">
        <v>0</v>
      </c>
      <c r="AS7" s="29">
        <f t="shared" si="19"/>
        <v>0</v>
      </c>
      <c r="AT7" s="29">
        <v>0</v>
      </c>
      <c r="AU7" s="29">
        <f t="shared" si="20"/>
        <v>0</v>
      </c>
      <c r="AV7" s="29">
        <v>0</v>
      </c>
      <c r="AW7" s="29">
        <f t="shared" si="21"/>
        <v>0</v>
      </c>
    </row>
    <row r="8" spans="1:49">
      <c r="A8" s="2">
        <v>186</v>
      </c>
      <c r="B8" s="2" t="s">
        <v>205</v>
      </c>
      <c r="C8" s="2" t="s">
        <v>211</v>
      </c>
      <c r="D8" s="3">
        <v>107.4</v>
      </c>
      <c r="E8" s="3">
        <v>25.78</v>
      </c>
      <c r="F8" s="29">
        <v>0</v>
      </c>
      <c r="G8" s="29">
        <f t="shared" si="0"/>
        <v>0</v>
      </c>
      <c r="H8" s="29">
        <v>0</v>
      </c>
      <c r="I8" s="29">
        <f t="shared" si="1"/>
        <v>0</v>
      </c>
      <c r="J8" s="29">
        <v>0</v>
      </c>
      <c r="K8" s="29">
        <f t="shared" si="2"/>
        <v>0</v>
      </c>
      <c r="L8" s="29">
        <v>0</v>
      </c>
      <c r="M8" s="29">
        <f t="shared" si="3"/>
        <v>0</v>
      </c>
      <c r="N8" s="29">
        <v>18211272</v>
      </c>
      <c r="O8" s="29">
        <f t="shared" si="4"/>
        <v>1.7542219006313892E-2</v>
      </c>
      <c r="P8" s="29">
        <v>0</v>
      </c>
      <c r="Q8" s="29">
        <f t="shared" si="5"/>
        <v>0</v>
      </c>
      <c r="R8" s="29">
        <v>0</v>
      </c>
      <c r="S8" s="29">
        <f t="shared" si="6"/>
        <v>0</v>
      </c>
      <c r="T8" s="29">
        <v>0</v>
      </c>
      <c r="U8" s="29">
        <f t="shared" si="7"/>
        <v>0</v>
      </c>
      <c r="V8" s="29">
        <v>0</v>
      </c>
      <c r="W8" s="29">
        <f t="shared" si="8"/>
        <v>0</v>
      </c>
      <c r="X8" s="29">
        <v>0</v>
      </c>
      <c r="Y8" s="29">
        <f t="shared" si="9"/>
        <v>0</v>
      </c>
      <c r="Z8" s="29">
        <v>0</v>
      </c>
      <c r="AA8" s="29">
        <f t="shared" si="10"/>
        <v>0</v>
      </c>
      <c r="AB8" s="29">
        <v>0</v>
      </c>
      <c r="AC8" s="29">
        <f t="shared" si="11"/>
        <v>0</v>
      </c>
      <c r="AD8" s="29">
        <v>0</v>
      </c>
      <c r="AE8" s="29">
        <f t="shared" si="12"/>
        <v>0</v>
      </c>
      <c r="AF8" s="29">
        <v>0</v>
      </c>
      <c r="AG8" s="29">
        <f t="shared" si="13"/>
        <v>0</v>
      </c>
      <c r="AH8" s="29">
        <v>0</v>
      </c>
      <c r="AI8" s="29">
        <f t="shared" si="14"/>
        <v>0</v>
      </c>
      <c r="AJ8" s="29">
        <v>0</v>
      </c>
      <c r="AK8" s="29">
        <f t="shared" si="15"/>
        <v>0</v>
      </c>
      <c r="AL8" s="29">
        <v>0</v>
      </c>
      <c r="AM8" s="29">
        <f t="shared" si="16"/>
        <v>0</v>
      </c>
      <c r="AN8" s="29">
        <v>0</v>
      </c>
      <c r="AO8" s="29">
        <f t="shared" si="17"/>
        <v>0</v>
      </c>
      <c r="AP8" s="29">
        <v>0</v>
      </c>
      <c r="AQ8" s="29">
        <f t="shared" si="18"/>
        <v>0</v>
      </c>
      <c r="AR8" s="29">
        <v>0</v>
      </c>
      <c r="AS8" s="29">
        <f t="shared" si="19"/>
        <v>0</v>
      </c>
      <c r="AT8" s="29">
        <v>0</v>
      </c>
      <c r="AU8" s="29">
        <f t="shared" si="20"/>
        <v>0</v>
      </c>
      <c r="AV8" s="29">
        <v>0</v>
      </c>
      <c r="AW8" s="29">
        <f t="shared" si="21"/>
        <v>0</v>
      </c>
    </row>
    <row r="9" spans="1:49">
      <c r="A9" s="2">
        <v>187</v>
      </c>
      <c r="B9" s="2" t="s">
        <v>205</v>
      </c>
      <c r="C9" s="2" t="s">
        <v>212</v>
      </c>
      <c r="D9" s="3">
        <v>107.4</v>
      </c>
      <c r="E9" s="3">
        <v>26.2</v>
      </c>
      <c r="F9" s="29">
        <v>0</v>
      </c>
      <c r="G9" s="29">
        <f t="shared" si="0"/>
        <v>0</v>
      </c>
      <c r="H9" s="29">
        <v>0</v>
      </c>
      <c r="I9" s="29">
        <f t="shared" si="1"/>
        <v>0</v>
      </c>
      <c r="J9" s="29">
        <v>5980045</v>
      </c>
      <c r="K9" s="29">
        <f t="shared" si="2"/>
        <v>8.6892665070264531E-3</v>
      </c>
      <c r="L9" s="29">
        <v>6595380.5</v>
      </c>
      <c r="M9" s="29">
        <f t="shared" si="3"/>
        <v>7.5134291262173632E-3</v>
      </c>
      <c r="N9" s="29">
        <v>0</v>
      </c>
      <c r="O9" s="29">
        <f t="shared" si="4"/>
        <v>0</v>
      </c>
      <c r="P9" s="29">
        <v>0</v>
      </c>
      <c r="Q9" s="29">
        <f t="shared" si="5"/>
        <v>0</v>
      </c>
      <c r="R9" s="29">
        <v>0</v>
      </c>
      <c r="S9" s="29">
        <f t="shared" si="6"/>
        <v>0</v>
      </c>
      <c r="T9" s="29">
        <v>0</v>
      </c>
      <c r="U9" s="29">
        <f t="shared" si="7"/>
        <v>0</v>
      </c>
      <c r="V9" s="29">
        <v>0</v>
      </c>
      <c r="W9" s="29">
        <f t="shared" si="8"/>
        <v>0</v>
      </c>
      <c r="X9" s="29">
        <v>0</v>
      </c>
      <c r="Y9" s="29">
        <f t="shared" si="9"/>
        <v>0</v>
      </c>
      <c r="Z9" s="29">
        <v>0</v>
      </c>
      <c r="AA9" s="29">
        <f t="shared" si="10"/>
        <v>0</v>
      </c>
      <c r="AB9" s="29">
        <v>0</v>
      </c>
      <c r="AC9" s="29">
        <f t="shared" si="11"/>
        <v>0</v>
      </c>
      <c r="AD9" s="29">
        <v>0</v>
      </c>
      <c r="AE9" s="29">
        <f t="shared" si="12"/>
        <v>0</v>
      </c>
      <c r="AF9" s="29">
        <v>0</v>
      </c>
      <c r="AG9" s="29">
        <f t="shared" si="13"/>
        <v>0</v>
      </c>
      <c r="AH9" s="29">
        <v>0</v>
      </c>
      <c r="AI9" s="29">
        <f t="shared" si="14"/>
        <v>0</v>
      </c>
      <c r="AJ9" s="29">
        <v>0</v>
      </c>
      <c r="AK9" s="29">
        <f t="shared" si="15"/>
        <v>0</v>
      </c>
      <c r="AL9" s="29">
        <v>0</v>
      </c>
      <c r="AM9" s="29">
        <f t="shared" si="16"/>
        <v>0</v>
      </c>
      <c r="AN9" s="29">
        <v>0</v>
      </c>
      <c r="AO9" s="29">
        <f t="shared" si="17"/>
        <v>0</v>
      </c>
      <c r="AP9" s="29">
        <v>0</v>
      </c>
      <c r="AQ9" s="29">
        <f t="shared" si="18"/>
        <v>0</v>
      </c>
      <c r="AR9" s="29">
        <v>0</v>
      </c>
      <c r="AS9" s="29">
        <f t="shared" si="19"/>
        <v>0</v>
      </c>
      <c r="AT9" s="29">
        <v>0</v>
      </c>
      <c r="AU9" s="29">
        <f t="shared" si="20"/>
        <v>0</v>
      </c>
      <c r="AV9" s="29">
        <v>0</v>
      </c>
      <c r="AW9" s="29">
        <f t="shared" si="21"/>
        <v>0</v>
      </c>
    </row>
    <row r="10" spans="1:49">
      <c r="A10" s="2">
        <v>188</v>
      </c>
      <c r="B10" s="2" t="s">
        <v>205</v>
      </c>
      <c r="C10" s="2" t="s">
        <v>213</v>
      </c>
      <c r="D10" s="3">
        <v>109.2</v>
      </c>
      <c r="E10" s="3">
        <v>22.63</v>
      </c>
      <c r="F10" s="29">
        <v>0</v>
      </c>
      <c r="G10" s="29">
        <f t="shared" si="0"/>
        <v>0</v>
      </c>
      <c r="H10" s="29">
        <v>0</v>
      </c>
      <c r="I10" s="29">
        <f t="shared" si="1"/>
        <v>0</v>
      </c>
      <c r="J10" s="29">
        <v>0</v>
      </c>
      <c r="K10" s="29">
        <f t="shared" si="2"/>
        <v>0</v>
      </c>
      <c r="L10" s="29">
        <v>0</v>
      </c>
      <c r="M10" s="29">
        <f t="shared" si="3"/>
        <v>0</v>
      </c>
      <c r="N10" s="29">
        <v>9646682</v>
      </c>
      <c r="O10" s="29">
        <f t="shared" si="4"/>
        <v>9.2922783388368537E-3</v>
      </c>
      <c r="P10" s="29">
        <v>9816094</v>
      </c>
      <c r="Q10" s="29">
        <f t="shared" si="5"/>
        <v>1.016717696776542E-2</v>
      </c>
      <c r="R10" s="29">
        <v>303200</v>
      </c>
      <c r="S10" s="29">
        <f t="shared" si="6"/>
        <v>2.835297412558072E-4</v>
      </c>
      <c r="T10" s="29">
        <v>431999.96875</v>
      </c>
      <c r="U10" s="29">
        <f t="shared" si="7"/>
        <v>4.3843248196947322E-4</v>
      </c>
      <c r="V10" s="29">
        <v>0</v>
      </c>
      <c r="W10" s="29">
        <f t="shared" si="8"/>
        <v>0</v>
      </c>
      <c r="X10" s="29">
        <v>0</v>
      </c>
      <c r="Y10" s="29">
        <f t="shared" si="9"/>
        <v>0</v>
      </c>
      <c r="Z10" s="29">
        <v>0</v>
      </c>
      <c r="AA10" s="29">
        <f t="shared" si="10"/>
        <v>0</v>
      </c>
      <c r="AB10" s="29">
        <v>0</v>
      </c>
      <c r="AC10" s="29">
        <f t="shared" si="11"/>
        <v>0</v>
      </c>
      <c r="AD10" s="29">
        <v>0</v>
      </c>
      <c r="AE10" s="29">
        <f t="shared" si="12"/>
        <v>0</v>
      </c>
      <c r="AF10" s="29">
        <v>0</v>
      </c>
      <c r="AG10" s="29">
        <f t="shared" si="13"/>
        <v>0</v>
      </c>
      <c r="AH10" s="29">
        <v>0</v>
      </c>
      <c r="AI10" s="29">
        <f t="shared" si="14"/>
        <v>0</v>
      </c>
      <c r="AJ10" s="29">
        <v>0</v>
      </c>
      <c r="AK10" s="29">
        <f t="shared" si="15"/>
        <v>0</v>
      </c>
      <c r="AL10" s="29">
        <v>0</v>
      </c>
      <c r="AM10" s="29">
        <f t="shared" si="16"/>
        <v>0</v>
      </c>
      <c r="AN10" s="29">
        <v>0</v>
      </c>
      <c r="AO10" s="29">
        <f t="shared" si="17"/>
        <v>0</v>
      </c>
      <c r="AP10" s="29">
        <v>0</v>
      </c>
      <c r="AQ10" s="29">
        <f t="shared" si="18"/>
        <v>0</v>
      </c>
      <c r="AR10" s="29">
        <v>0</v>
      </c>
      <c r="AS10" s="29">
        <f t="shared" si="19"/>
        <v>0</v>
      </c>
      <c r="AT10" s="29">
        <v>0</v>
      </c>
      <c r="AU10" s="29">
        <f t="shared" si="20"/>
        <v>0</v>
      </c>
      <c r="AV10" s="29">
        <v>0</v>
      </c>
      <c r="AW10" s="29">
        <f t="shared" si="21"/>
        <v>0</v>
      </c>
    </row>
    <row r="11" spans="1:49">
      <c r="A11" s="2">
        <v>189</v>
      </c>
      <c r="B11" s="2" t="s">
        <v>205</v>
      </c>
      <c r="C11" s="2" t="s">
        <v>214</v>
      </c>
      <c r="D11" s="3">
        <v>109.32</v>
      </c>
      <c r="E11" s="3">
        <v>23.05</v>
      </c>
      <c r="F11" s="29">
        <v>0</v>
      </c>
      <c r="G11" s="29">
        <f t="shared" si="0"/>
        <v>0</v>
      </c>
      <c r="H11" s="29">
        <v>0</v>
      </c>
      <c r="I11" s="29">
        <f t="shared" si="1"/>
        <v>0</v>
      </c>
      <c r="J11" s="29">
        <v>220200</v>
      </c>
      <c r="K11" s="29">
        <f t="shared" si="2"/>
        <v>3.199602151567797E-4</v>
      </c>
      <c r="L11" s="29">
        <v>0</v>
      </c>
      <c r="M11" s="29">
        <f t="shared" si="3"/>
        <v>0</v>
      </c>
      <c r="N11" s="29">
        <v>404400</v>
      </c>
      <c r="O11" s="29">
        <f t="shared" si="4"/>
        <v>3.895429910746124E-4</v>
      </c>
      <c r="P11" s="29">
        <v>659600</v>
      </c>
      <c r="Q11" s="29">
        <f t="shared" si="5"/>
        <v>6.8319129054164227E-4</v>
      </c>
      <c r="R11" s="29">
        <v>3973680</v>
      </c>
      <c r="S11" s="29">
        <f t="shared" si="6"/>
        <v>3.7158854295296045E-3</v>
      </c>
      <c r="T11" s="29">
        <v>4170240</v>
      </c>
      <c r="U11" s="29">
        <f t="shared" si="7"/>
        <v>4.2323351987704882E-3</v>
      </c>
      <c r="V11" s="29">
        <v>0</v>
      </c>
      <c r="W11" s="29">
        <f t="shared" si="8"/>
        <v>0</v>
      </c>
      <c r="X11" s="29">
        <v>0</v>
      </c>
      <c r="Y11" s="29">
        <f t="shared" si="9"/>
        <v>0</v>
      </c>
      <c r="Z11" s="29">
        <v>0</v>
      </c>
      <c r="AA11" s="29">
        <f t="shared" si="10"/>
        <v>0</v>
      </c>
      <c r="AB11" s="29">
        <v>0</v>
      </c>
      <c r="AC11" s="29">
        <f t="shared" si="11"/>
        <v>0</v>
      </c>
      <c r="AD11" s="29">
        <v>0</v>
      </c>
      <c r="AE11" s="29">
        <f t="shared" si="12"/>
        <v>0</v>
      </c>
      <c r="AF11" s="29">
        <v>0</v>
      </c>
      <c r="AG11" s="29">
        <f t="shared" si="13"/>
        <v>0</v>
      </c>
      <c r="AH11" s="29">
        <v>0</v>
      </c>
      <c r="AI11" s="29">
        <f t="shared" si="14"/>
        <v>0</v>
      </c>
      <c r="AJ11" s="29">
        <v>0</v>
      </c>
      <c r="AK11" s="29">
        <f t="shared" si="15"/>
        <v>0</v>
      </c>
      <c r="AL11" s="29">
        <v>0</v>
      </c>
      <c r="AM11" s="29">
        <f t="shared" si="16"/>
        <v>0</v>
      </c>
      <c r="AN11" s="29">
        <v>0</v>
      </c>
      <c r="AO11" s="29">
        <f t="shared" si="17"/>
        <v>0</v>
      </c>
      <c r="AP11" s="29">
        <v>0</v>
      </c>
      <c r="AQ11" s="29">
        <f t="shared" si="18"/>
        <v>0</v>
      </c>
      <c r="AR11" s="29">
        <v>0</v>
      </c>
      <c r="AS11" s="29">
        <f t="shared" si="19"/>
        <v>0</v>
      </c>
      <c r="AT11" s="29">
        <v>0</v>
      </c>
      <c r="AU11" s="29">
        <f t="shared" si="20"/>
        <v>0</v>
      </c>
      <c r="AV11" s="29">
        <v>0</v>
      </c>
      <c r="AW11" s="29">
        <f t="shared" si="21"/>
        <v>0</v>
      </c>
    </row>
    <row r="12" spans="1:49">
      <c r="A12" s="2">
        <v>190</v>
      </c>
      <c r="B12" s="2" t="s">
        <v>205</v>
      </c>
      <c r="C12" s="2" t="s">
        <v>215</v>
      </c>
      <c r="D12" s="3">
        <v>109.32</v>
      </c>
      <c r="E12" s="3">
        <v>26.2</v>
      </c>
      <c r="F12" s="29">
        <v>0</v>
      </c>
      <c r="G12" s="29">
        <f t="shared" si="0"/>
        <v>0</v>
      </c>
      <c r="H12" s="29">
        <v>0</v>
      </c>
      <c r="I12" s="29">
        <f t="shared" si="1"/>
        <v>0</v>
      </c>
      <c r="J12" s="29">
        <v>11877825</v>
      </c>
      <c r="K12" s="29">
        <f t="shared" si="2"/>
        <v>1.7258998376905435E-2</v>
      </c>
      <c r="L12" s="29">
        <v>14599437</v>
      </c>
      <c r="M12" s="29">
        <f t="shared" si="3"/>
        <v>1.6631615898760572E-2</v>
      </c>
      <c r="N12" s="29">
        <v>0</v>
      </c>
      <c r="O12" s="29">
        <f t="shared" si="4"/>
        <v>0</v>
      </c>
      <c r="P12" s="29">
        <v>0</v>
      </c>
      <c r="Q12" s="29">
        <f t="shared" si="5"/>
        <v>0</v>
      </c>
      <c r="R12" s="29">
        <v>0</v>
      </c>
      <c r="S12" s="29">
        <f t="shared" si="6"/>
        <v>0</v>
      </c>
      <c r="T12" s="29">
        <v>0</v>
      </c>
      <c r="U12" s="29">
        <f t="shared" si="7"/>
        <v>0</v>
      </c>
      <c r="V12" s="29">
        <v>0</v>
      </c>
      <c r="W12" s="29">
        <f t="shared" si="8"/>
        <v>0</v>
      </c>
      <c r="X12" s="29">
        <v>0</v>
      </c>
      <c r="Y12" s="29">
        <f t="shared" si="9"/>
        <v>0</v>
      </c>
      <c r="Z12" s="29">
        <v>0</v>
      </c>
      <c r="AA12" s="29">
        <f t="shared" si="10"/>
        <v>0</v>
      </c>
      <c r="AB12" s="29">
        <v>0</v>
      </c>
      <c r="AC12" s="29">
        <f t="shared" si="11"/>
        <v>0</v>
      </c>
      <c r="AD12" s="29">
        <v>0</v>
      </c>
      <c r="AE12" s="29">
        <f t="shared" si="12"/>
        <v>0</v>
      </c>
      <c r="AF12" s="29">
        <v>0</v>
      </c>
      <c r="AG12" s="29">
        <f t="shared" si="13"/>
        <v>0</v>
      </c>
      <c r="AH12" s="29">
        <v>0</v>
      </c>
      <c r="AI12" s="29">
        <f t="shared" si="14"/>
        <v>0</v>
      </c>
      <c r="AJ12" s="29">
        <v>0</v>
      </c>
      <c r="AK12" s="29">
        <f t="shared" si="15"/>
        <v>0</v>
      </c>
      <c r="AL12" s="29">
        <v>0</v>
      </c>
      <c r="AM12" s="29">
        <f t="shared" si="16"/>
        <v>0</v>
      </c>
      <c r="AN12" s="29">
        <v>0</v>
      </c>
      <c r="AO12" s="29">
        <f t="shared" si="17"/>
        <v>0</v>
      </c>
      <c r="AP12" s="29">
        <v>0</v>
      </c>
      <c r="AQ12" s="29">
        <f t="shared" si="18"/>
        <v>0</v>
      </c>
      <c r="AR12" s="29">
        <v>0</v>
      </c>
      <c r="AS12" s="29">
        <f t="shared" si="19"/>
        <v>0</v>
      </c>
      <c r="AT12" s="29">
        <v>0</v>
      </c>
      <c r="AU12" s="29">
        <f t="shared" si="20"/>
        <v>0</v>
      </c>
      <c r="AV12" s="29">
        <v>0</v>
      </c>
      <c r="AW12" s="29">
        <f t="shared" si="21"/>
        <v>0</v>
      </c>
    </row>
    <row r="13" spans="1:49">
      <c r="A13" s="2">
        <v>191</v>
      </c>
      <c r="B13" s="2" t="s">
        <v>205</v>
      </c>
      <c r="C13" s="2" t="s">
        <v>216</v>
      </c>
      <c r="D13" s="3">
        <v>109.44</v>
      </c>
      <c r="E13" s="3">
        <v>25.46</v>
      </c>
      <c r="F13" s="29">
        <v>0</v>
      </c>
      <c r="G13" s="29">
        <f t="shared" si="0"/>
        <v>0</v>
      </c>
      <c r="H13" s="29">
        <v>0</v>
      </c>
      <c r="I13" s="29">
        <f t="shared" si="1"/>
        <v>0</v>
      </c>
      <c r="J13" s="29">
        <v>538400</v>
      </c>
      <c r="K13" s="29">
        <f t="shared" si="2"/>
        <v>7.8231870953864762E-4</v>
      </c>
      <c r="L13" s="29">
        <v>0</v>
      </c>
      <c r="M13" s="29">
        <f t="shared" si="3"/>
        <v>0</v>
      </c>
      <c r="N13" s="29">
        <v>0</v>
      </c>
      <c r="O13" s="29">
        <f t="shared" si="4"/>
        <v>0</v>
      </c>
      <c r="P13" s="29">
        <v>22984294</v>
      </c>
      <c r="Q13" s="29">
        <f t="shared" si="5"/>
        <v>2.3806351546465317E-2</v>
      </c>
      <c r="R13" s="29">
        <v>932800</v>
      </c>
      <c r="S13" s="29">
        <f t="shared" si="6"/>
        <v>8.7228411162076837E-4</v>
      </c>
      <c r="T13" s="29">
        <v>1313600</v>
      </c>
      <c r="U13" s="29">
        <f t="shared" si="7"/>
        <v>1.3331596064267077E-3</v>
      </c>
      <c r="V13" s="29">
        <v>0</v>
      </c>
      <c r="W13" s="29">
        <f t="shared" si="8"/>
        <v>0</v>
      </c>
      <c r="X13" s="29">
        <v>0</v>
      </c>
      <c r="Y13" s="29">
        <f t="shared" si="9"/>
        <v>0</v>
      </c>
      <c r="Z13" s="29">
        <v>0</v>
      </c>
      <c r="AA13" s="29">
        <f t="shared" si="10"/>
        <v>0</v>
      </c>
      <c r="AB13" s="29">
        <v>0</v>
      </c>
      <c r="AC13" s="29">
        <f t="shared" si="11"/>
        <v>0</v>
      </c>
      <c r="AD13" s="29">
        <v>0</v>
      </c>
      <c r="AE13" s="29">
        <f t="shared" si="12"/>
        <v>0</v>
      </c>
      <c r="AF13" s="29">
        <v>0</v>
      </c>
      <c r="AG13" s="29">
        <f t="shared" si="13"/>
        <v>0</v>
      </c>
      <c r="AH13" s="29">
        <v>0</v>
      </c>
      <c r="AI13" s="29">
        <f t="shared" si="14"/>
        <v>0</v>
      </c>
      <c r="AJ13" s="29">
        <v>0</v>
      </c>
      <c r="AK13" s="29">
        <f t="shared" si="15"/>
        <v>0</v>
      </c>
      <c r="AL13" s="29">
        <v>0</v>
      </c>
      <c r="AM13" s="29">
        <f t="shared" si="16"/>
        <v>0</v>
      </c>
      <c r="AN13" s="29">
        <v>0</v>
      </c>
      <c r="AO13" s="29">
        <f t="shared" si="17"/>
        <v>0</v>
      </c>
      <c r="AP13" s="29">
        <v>0</v>
      </c>
      <c r="AQ13" s="29">
        <f t="shared" si="18"/>
        <v>0</v>
      </c>
      <c r="AR13" s="29">
        <v>0</v>
      </c>
      <c r="AS13" s="29">
        <f t="shared" si="19"/>
        <v>0</v>
      </c>
      <c r="AT13" s="29">
        <v>0</v>
      </c>
      <c r="AU13" s="29">
        <f t="shared" si="20"/>
        <v>0</v>
      </c>
      <c r="AV13" s="29">
        <v>0</v>
      </c>
      <c r="AW13" s="29">
        <f t="shared" si="21"/>
        <v>0</v>
      </c>
    </row>
    <row r="14" spans="1:49">
      <c r="A14" s="2">
        <v>192</v>
      </c>
      <c r="B14" s="2" t="s">
        <v>205</v>
      </c>
      <c r="C14" s="2" t="s">
        <v>217</v>
      </c>
      <c r="D14" s="3">
        <v>109.44</v>
      </c>
      <c r="E14" s="3">
        <v>25.78</v>
      </c>
      <c r="F14" s="29">
        <v>0</v>
      </c>
      <c r="G14" s="29">
        <f t="shared" si="0"/>
        <v>0</v>
      </c>
      <c r="H14" s="29">
        <v>0</v>
      </c>
      <c r="I14" s="29">
        <f t="shared" si="1"/>
        <v>0</v>
      </c>
      <c r="J14" s="29">
        <v>901200</v>
      </c>
      <c r="K14" s="29">
        <f t="shared" si="2"/>
        <v>1.3094829514045862E-3</v>
      </c>
      <c r="L14" s="29">
        <v>0</v>
      </c>
      <c r="M14" s="29">
        <f t="shared" si="3"/>
        <v>0</v>
      </c>
      <c r="N14" s="29">
        <v>22374556</v>
      </c>
      <c r="O14" s="29">
        <f t="shared" si="4"/>
        <v>2.1552550613764626E-2</v>
      </c>
      <c r="P14" s="29">
        <v>0</v>
      </c>
      <c r="Q14" s="29">
        <f t="shared" si="5"/>
        <v>0</v>
      </c>
      <c r="R14" s="29">
        <v>0</v>
      </c>
      <c r="S14" s="29">
        <f t="shared" si="6"/>
        <v>0</v>
      </c>
      <c r="T14" s="29">
        <v>0</v>
      </c>
      <c r="U14" s="29">
        <f t="shared" si="7"/>
        <v>0</v>
      </c>
      <c r="V14" s="29">
        <v>0</v>
      </c>
      <c r="W14" s="29">
        <f t="shared" si="8"/>
        <v>0</v>
      </c>
      <c r="X14" s="29">
        <v>0</v>
      </c>
      <c r="Y14" s="29">
        <f t="shared" si="9"/>
        <v>0</v>
      </c>
      <c r="Z14" s="29">
        <v>0</v>
      </c>
      <c r="AA14" s="29">
        <f t="shared" si="10"/>
        <v>0</v>
      </c>
      <c r="AB14" s="29">
        <v>0</v>
      </c>
      <c r="AC14" s="29">
        <f t="shared" si="11"/>
        <v>0</v>
      </c>
      <c r="AD14" s="29">
        <v>0</v>
      </c>
      <c r="AE14" s="29">
        <f t="shared" si="12"/>
        <v>0</v>
      </c>
      <c r="AF14" s="29">
        <v>0</v>
      </c>
      <c r="AG14" s="29">
        <f t="shared" si="13"/>
        <v>0</v>
      </c>
      <c r="AH14" s="29">
        <v>0</v>
      </c>
      <c r="AI14" s="29">
        <f t="shared" si="14"/>
        <v>0</v>
      </c>
      <c r="AJ14" s="29">
        <v>0</v>
      </c>
      <c r="AK14" s="29">
        <f t="shared" si="15"/>
        <v>0</v>
      </c>
      <c r="AL14" s="29">
        <v>0</v>
      </c>
      <c r="AM14" s="29">
        <f t="shared" si="16"/>
        <v>0</v>
      </c>
      <c r="AN14" s="29">
        <v>0</v>
      </c>
      <c r="AO14" s="29">
        <f t="shared" si="17"/>
        <v>0</v>
      </c>
      <c r="AP14" s="29">
        <v>0</v>
      </c>
      <c r="AQ14" s="29">
        <f t="shared" si="18"/>
        <v>0</v>
      </c>
      <c r="AR14" s="29">
        <v>0</v>
      </c>
      <c r="AS14" s="29">
        <f t="shared" si="19"/>
        <v>0</v>
      </c>
      <c r="AT14" s="29">
        <v>0</v>
      </c>
      <c r="AU14" s="29">
        <f t="shared" si="20"/>
        <v>0</v>
      </c>
      <c r="AV14" s="29">
        <v>0</v>
      </c>
      <c r="AW14" s="29">
        <f t="shared" si="21"/>
        <v>0</v>
      </c>
    </row>
    <row r="15" spans="1:49">
      <c r="A15" s="2">
        <v>193</v>
      </c>
      <c r="B15" s="2" t="s">
        <v>205</v>
      </c>
      <c r="C15" s="2" t="s">
        <v>218</v>
      </c>
      <c r="D15" s="3">
        <v>109.44</v>
      </c>
      <c r="E15" s="3">
        <v>26.7</v>
      </c>
      <c r="F15" s="29">
        <v>0</v>
      </c>
      <c r="G15" s="29">
        <f t="shared" si="0"/>
        <v>0</v>
      </c>
      <c r="H15" s="29">
        <v>0</v>
      </c>
      <c r="I15" s="29">
        <f t="shared" si="1"/>
        <v>0</v>
      </c>
      <c r="J15" s="29">
        <v>0</v>
      </c>
      <c r="K15" s="29">
        <f t="shared" si="2"/>
        <v>0</v>
      </c>
      <c r="L15" s="29">
        <v>1090800</v>
      </c>
      <c r="M15" s="29">
        <f t="shared" si="3"/>
        <v>1.2426346729923921E-3</v>
      </c>
      <c r="N15" s="29">
        <v>0</v>
      </c>
      <c r="O15" s="29">
        <f t="shared" si="4"/>
        <v>0</v>
      </c>
      <c r="P15" s="29">
        <v>0</v>
      </c>
      <c r="Q15" s="29">
        <f t="shared" si="5"/>
        <v>0</v>
      </c>
      <c r="R15" s="29">
        <v>0</v>
      </c>
      <c r="S15" s="29">
        <f t="shared" si="6"/>
        <v>0</v>
      </c>
      <c r="T15" s="29">
        <v>0</v>
      </c>
      <c r="U15" s="29">
        <f t="shared" si="7"/>
        <v>0</v>
      </c>
      <c r="V15" s="29">
        <v>0</v>
      </c>
      <c r="W15" s="29">
        <f t="shared" si="8"/>
        <v>0</v>
      </c>
      <c r="X15" s="29">
        <v>0</v>
      </c>
      <c r="Y15" s="29">
        <f t="shared" si="9"/>
        <v>0</v>
      </c>
      <c r="Z15" s="29">
        <v>0</v>
      </c>
      <c r="AA15" s="29">
        <f t="shared" si="10"/>
        <v>0</v>
      </c>
      <c r="AB15" s="29">
        <v>0</v>
      </c>
      <c r="AC15" s="29">
        <f t="shared" si="11"/>
        <v>0</v>
      </c>
      <c r="AD15" s="29">
        <v>0</v>
      </c>
      <c r="AE15" s="29">
        <f t="shared" si="12"/>
        <v>0</v>
      </c>
      <c r="AF15" s="29">
        <v>0</v>
      </c>
      <c r="AG15" s="29">
        <f t="shared" si="13"/>
        <v>0</v>
      </c>
      <c r="AH15" s="29">
        <v>0</v>
      </c>
      <c r="AI15" s="29">
        <f t="shared" si="14"/>
        <v>0</v>
      </c>
      <c r="AJ15" s="29">
        <v>0</v>
      </c>
      <c r="AK15" s="29">
        <f t="shared" si="15"/>
        <v>0</v>
      </c>
      <c r="AL15" s="29">
        <v>0</v>
      </c>
      <c r="AM15" s="29">
        <f t="shared" si="16"/>
        <v>0</v>
      </c>
      <c r="AN15" s="29">
        <v>0</v>
      </c>
      <c r="AO15" s="29">
        <f t="shared" si="17"/>
        <v>0</v>
      </c>
      <c r="AP15" s="29">
        <v>0</v>
      </c>
      <c r="AQ15" s="29">
        <f t="shared" si="18"/>
        <v>0</v>
      </c>
      <c r="AR15" s="29">
        <v>0</v>
      </c>
      <c r="AS15" s="29">
        <f t="shared" si="19"/>
        <v>0</v>
      </c>
      <c r="AT15" s="29">
        <v>0</v>
      </c>
      <c r="AU15" s="29">
        <f t="shared" si="20"/>
        <v>0</v>
      </c>
      <c r="AV15" s="29">
        <v>0</v>
      </c>
      <c r="AW15" s="29">
        <f t="shared" si="21"/>
        <v>0</v>
      </c>
    </row>
    <row r="16" spans="1:49">
      <c r="A16" s="2">
        <v>194</v>
      </c>
      <c r="B16" s="2" t="s">
        <v>205</v>
      </c>
      <c r="C16" s="2" t="s">
        <v>219</v>
      </c>
      <c r="D16" s="3">
        <v>111.36</v>
      </c>
      <c r="E16" s="3">
        <v>25.46</v>
      </c>
      <c r="F16" s="29">
        <v>0</v>
      </c>
      <c r="G16" s="29">
        <f t="shared" si="0"/>
        <v>0</v>
      </c>
      <c r="H16" s="29">
        <v>422400</v>
      </c>
      <c r="I16" s="29">
        <f t="shared" si="1"/>
        <v>2.7764231067792821E-3</v>
      </c>
      <c r="J16" s="29">
        <v>491200</v>
      </c>
      <c r="K16" s="29">
        <f t="shared" si="2"/>
        <v>7.1373504852411535E-4</v>
      </c>
      <c r="L16" s="29">
        <v>532400</v>
      </c>
      <c r="M16" s="29">
        <f t="shared" si="3"/>
        <v>6.0650779235528929E-4</v>
      </c>
      <c r="N16" s="29">
        <v>0</v>
      </c>
      <c r="O16" s="29">
        <f t="shared" si="4"/>
        <v>0</v>
      </c>
      <c r="P16" s="29">
        <v>15361142</v>
      </c>
      <c r="Q16" s="29">
        <f t="shared" si="5"/>
        <v>1.5910549465090091E-2</v>
      </c>
      <c r="R16" s="29">
        <v>851600</v>
      </c>
      <c r="S16" s="29">
        <f t="shared" si="6"/>
        <v>7.9635200413405481E-4</v>
      </c>
      <c r="T16" s="29">
        <v>1799630.75</v>
      </c>
      <c r="U16" s="29">
        <f t="shared" si="7"/>
        <v>1.826427392191992E-3</v>
      </c>
      <c r="V16" s="29">
        <v>284000</v>
      </c>
      <c r="W16" s="29">
        <f t="shared" si="8"/>
        <v>6.8880532982612303E-4</v>
      </c>
      <c r="X16" s="29">
        <v>0</v>
      </c>
      <c r="Y16" s="29">
        <f t="shared" si="9"/>
        <v>0</v>
      </c>
      <c r="Z16" s="29">
        <v>0</v>
      </c>
      <c r="AA16" s="29">
        <f t="shared" si="10"/>
        <v>0</v>
      </c>
      <c r="AB16" s="29">
        <v>0</v>
      </c>
      <c r="AC16" s="29">
        <f t="shared" si="11"/>
        <v>0</v>
      </c>
      <c r="AD16" s="29">
        <v>0</v>
      </c>
      <c r="AE16" s="29">
        <f t="shared" si="12"/>
        <v>0</v>
      </c>
      <c r="AF16" s="29">
        <v>0</v>
      </c>
      <c r="AG16" s="29">
        <f t="shared" si="13"/>
        <v>0</v>
      </c>
      <c r="AH16" s="29">
        <v>48400</v>
      </c>
      <c r="AI16" s="29">
        <f t="shared" si="14"/>
        <v>1.9837281807096323E-4</v>
      </c>
      <c r="AJ16" s="29">
        <v>0</v>
      </c>
      <c r="AK16" s="29">
        <f t="shared" si="15"/>
        <v>0</v>
      </c>
      <c r="AL16" s="29">
        <v>0</v>
      </c>
      <c r="AM16" s="29">
        <f t="shared" si="16"/>
        <v>0</v>
      </c>
      <c r="AN16" s="29">
        <v>0</v>
      </c>
      <c r="AO16" s="29">
        <f t="shared" si="17"/>
        <v>0</v>
      </c>
      <c r="AP16" s="29">
        <v>177280</v>
      </c>
      <c r="AQ16" s="29">
        <f t="shared" si="18"/>
        <v>1.4806889317073467E-3</v>
      </c>
      <c r="AR16" s="29">
        <v>0</v>
      </c>
      <c r="AS16" s="29">
        <f t="shared" si="19"/>
        <v>0</v>
      </c>
      <c r="AT16" s="29">
        <v>0</v>
      </c>
      <c r="AU16" s="29">
        <f t="shared" si="20"/>
        <v>0</v>
      </c>
      <c r="AV16" s="29">
        <v>0</v>
      </c>
      <c r="AW16" s="29">
        <f t="shared" si="21"/>
        <v>0</v>
      </c>
    </row>
    <row r="17" spans="1:49">
      <c r="A17" s="2">
        <v>195</v>
      </c>
      <c r="B17" s="2" t="s">
        <v>205</v>
      </c>
      <c r="C17" s="2" t="s">
        <v>220</v>
      </c>
      <c r="D17" s="3">
        <v>111.36</v>
      </c>
      <c r="E17" s="3">
        <v>25.78</v>
      </c>
      <c r="F17" s="29">
        <v>0</v>
      </c>
      <c r="G17" s="29">
        <f t="shared" si="0"/>
        <v>0</v>
      </c>
      <c r="H17" s="29">
        <v>0</v>
      </c>
      <c r="I17" s="29">
        <f t="shared" si="1"/>
        <v>0</v>
      </c>
      <c r="J17" s="29">
        <v>0</v>
      </c>
      <c r="K17" s="29">
        <f t="shared" si="2"/>
        <v>0</v>
      </c>
      <c r="L17" s="29">
        <v>139200</v>
      </c>
      <c r="M17" s="29">
        <f t="shared" si="3"/>
        <v>1.5857604187801704E-4</v>
      </c>
      <c r="N17" s="29">
        <v>16414706</v>
      </c>
      <c r="O17" s="29">
        <f t="shared" si="4"/>
        <v>1.5811655966494524E-2</v>
      </c>
      <c r="P17" s="29">
        <v>0</v>
      </c>
      <c r="Q17" s="29">
        <f t="shared" si="5"/>
        <v>0</v>
      </c>
      <c r="R17" s="29">
        <v>0</v>
      </c>
      <c r="S17" s="29">
        <f t="shared" si="6"/>
        <v>0</v>
      </c>
      <c r="T17" s="29">
        <v>0</v>
      </c>
      <c r="U17" s="29">
        <f t="shared" si="7"/>
        <v>0</v>
      </c>
      <c r="V17" s="29">
        <v>0</v>
      </c>
      <c r="W17" s="29">
        <f t="shared" si="8"/>
        <v>0</v>
      </c>
      <c r="X17" s="29">
        <v>0</v>
      </c>
      <c r="Y17" s="29">
        <f t="shared" si="9"/>
        <v>0</v>
      </c>
      <c r="Z17" s="29">
        <v>0</v>
      </c>
      <c r="AA17" s="29">
        <f t="shared" si="10"/>
        <v>0</v>
      </c>
      <c r="AB17" s="29">
        <v>0</v>
      </c>
      <c r="AC17" s="29">
        <f t="shared" si="11"/>
        <v>0</v>
      </c>
      <c r="AD17" s="29">
        <v>0</v>
      </c>
      <c r="AE17" s="29">
        <f t="shared" si="12"/>
        <v>0</v>
      </c>
      <c r="AF17" s="29">
        <v>0</v>
      </c>
      <c r="AG17" s="29">
        <f t="shared" si="13"/>
        <v>0</v>
      </c>
      <c r="AH17" s="29">
        <v>0</v>
      </c>
      <c r="AI17" s="29">
        <f t="shared" si="14"/>
        <v>0</v>
      </c>
      <c r="AJ17" s="29">
        <v>0</v>
      </c>
      <c r="AK17" s="29">
        <f t="shared" si="15"/>
        <v>0</v>
      </c>
      <c r="AL17" s="29">
        <v>0</v>
      </c>
      <c r="AM17" s="29">
        <f t="shared" si="16"/>
        <v>0</v>
      </c>
      <c r="AN17" s="29">
        <v>0</v>
      </c>
      <c r="AO17" s="29">
        <f t="shared" si="17"/>
        <v>0</v>
      </c>
      <c r="AP17" s="29">
        <v>0</v>
      </c>
      <c r="AQ17" s="29">
        <f t="shared" si="18"/>
        <v>0</v>
      </c>
      <c r="AR17" s="29">
        <v>0</v>
      </c>
      <c r="AS17" s="29">
        <f t="shared" si="19"/>
        <v>0</v>
      </c>
      <c r="AT17" s="29">
        <v>0</v>
      </c>
      <c r="AU17" s="29">
        <f t="shared" si="20"/>
        <v>0</v>
      </c>
      <c r="AV17" s="29">
        <v>0</v>
      </c>
      <c r="AW17" s="29">
        <f t="shared" si="21"/>
        <v>0</v>
      </c>
    </row>
    <row r="18" spans="1:49">
      <c r="A18" s="2">
        <v>196</v>
      </c>
      <c r="B18" s="2" t="s">
        <v>205</v>
      </c>
      <c r="C18" s="2" t="s">
        <v>221</v>
      </c>
      <c r="D18" s="3">
        <v>111.36</v>
      </c>
      <c r="E18" s="3">
        <v>26.24</v>
      </c>
      <c r="F18" s="29">
        <v>0</v>
      </c>
      <c r="G18" s="29">
        <f t="shared" si="0"/>
        <v>0</v>
      </c>
      <c r="H18" s="29">
        <v>0</v>
      </c>
      <c r="I18" s="29">
        <f t="shared" si="1"/>
        <v>0</v>
      </c>
      <c r="J18" s="29">
        <v>15385169</v>
      </c>
      <c r="K18" s="29">
        <f t="shared" si="2"/>
        <v>2.235532235905276E-2</v>
      </c>
      <c r="L18" s="29">
        <v>7571831</v>
      </c>
      <c r="M18" s="29">
        <f t="shared" si="3"/>
        <v>8.6257973401527854E-3</v>
      </c>
      <c r="N18" s="29">
        <v>0</v>
      </c>
      <c r="O18" s="29">
        <f t="shared" si="4"/>
        <v>0</v>
      </c>
      <c r="P18" s="29">
        <v>2287644.5</v>
      </c>
      <c r="Q18" s="29">
        <f t="shared" si="5"/>
        <v>2.3694645213091113E-3</v>
      </c>
      <c r="R18" s="29">
        <v>0</v>
      </c>
      <c r="S18" s="29">
        <f t="shared" si="6"/>
        <v>0</v>
      </c>
      <c r="T18" s="29">
        <v>0</v>
      </c>
      <c r="U18" s="29">
        <f t="shared" si="7"/>
        <v>0</v>
      </c>
      <c r="V18" s="29">
        <v>0</v>
      </c>
      <c r="W18" s="29">
        <f t="shared" si="8"/>
        <v>0</v>
      </c>
      <c r="X18" s="29">
        <v>0</v>
      </c>
      <c r="Y18" s="29">
        <f t="shared" si="9"/>
        <v>0</v>
      </c>
      <c r="Z18" s="29">
        <v>0</v>
      </c>
      <c r="AA18" s="29">
        <f t="shared" si="10"/>
        <v>0</v>
      </c>
      <c r="AB18" s="29">
        <v>0</v>
      </c>
      <c r="AC18" s="29">
        <f t="shared" si="11"/>
        <v>0</v>
      </c>
      <c r="AD18" s="29">
        <v>0</v>
      </c>
      <c r="AE18" s="29">
        <f t="shared" si="12"/>
        <v>0</v>
      </c>
      <c r="AF18" s="29">
        <v>0</v>
      </c>
      <c r="AG18" s="29">
        <f t="shared" si="13"/>
        <v>0</v>
      </c>
      <c r="AH18" s="29">
        <v>0</v>
      </c>
      <c r="AI18" s="29">
        <f t="shared" si="14"/>
        <v>0</v>
      </c>
      <c r="AJ18" s="29">
        <v>0</v>
      </c>
      <c r="AK18" s="29">
        <f t="shared" si="15"/>
        <v>0</v>
      </c>
      <c r="AL18" s="29">
        <v>0</v>
      </c>
      <c r="AM18" s="29">
        <f t="shared" si="16"/>
        <v>0</v>
      </c>
      <c r="AN18" s="29">
        <v>0</v>
      </c>
      <c r="AO18" s="29">
        <f t="shared" si="17"/>
        <v>0</v>
      </c>
      <c r="AP18" s="29">
        <v>0</v>
      </c>
      <c r="AQ18" s="29">
        <f t="shared" si="18"/>
        <v>0</v>
      </c>
      <c r="AR18" s="29">
        <v>0</v>
      </c>
      <c r="AS18" s="29">
        <f t="shared" si="19"/>
        <v>0</v>
      </c>
      <c r="AT18" s="29">
        <v>0</v>
      </c>
      <c r="AU18" s="29">
        <f t="shared" si="20"/>
        <v>0</v>
      </c>
      <c r="AV18" s="29">
        <v>0</v>
      </c>
      <c r="AW18" s="29">
        <f t="shared" si="21"/>
        <v>0</v>
      </c>
    </row>
    <row r="19" spans="1:49">
      <c r="A19" s="2">
        <v>197</v>
      </c>
      <c r="B19" s="2" t="s">
        <v>205</v>
      </c>
      <c r="C19" s="2" t="s">
        <v>222</v>
      </c>
      <c r="D19" s="3">
        <v>111.36</v>
      </c>
      <c r="E19" s="3">
        <v>26.7</v>
      </c>
      <c r="F19" s="29">
        <v>0</v>
      </c>
      <c r="G19" s="29">
        <f t="shared" si="0"/>
        <v>0</v>
      </c>
      <c r="H19" s="29">
        <v>0</v>
      </c>
      <c r="I19" s="29">
        <f t="shared" si="1"/>
        <v>0</v>
      </c>
      <c r="J19" s="29">
        <v>0</v>
      </c>
      <c r="K19" s="29">
        <f t="shared" si="2"/>
        <v>0</v>
      </c>
      <c r="L19" s="29">
        <v>6878072.5</v>
      </c>
      <c r="M19" s="29">
        <f t="shared" si="3"/>
        <v>7.8354706379313039E-3</v>
      </c>
      <c r="N19" s="29">
        <v>0</v>
      </c>
      <c r="O19" s="29">
        <f t="shared" si="4"/>
        <v>0</v>
      </c>
      <c r="P19" s="29">
        <v>0</v>
      </c>
      <c r="Q19" s="29">
        <f t="shared" si="5"/>
        <v>0</v>
      </c>
      <c r="R19" s="29">
        <v>0</v>
      </c>
      <c r="S19" s="29">
        <f t="shared" si="6"/>
        <v>0</v>
      </c>
      <c r="T19" s="29">
        <v>0</v>
      </c>
      <c r="U19" s="29">
        <f t="shared" si="7"/>
        <v>0</v>
      </c>
      <c r="V19" s="29">
        <v>0</v>
      </c>
      <c r="W19" s="29">
        <f t="shared" si="8"/>
        <v>0</v>
      </c>
      <c r="X19" s="29">
        <v>0</v>
      </c>
      <c r="Y19" s="29">
        <f t="shared" si="9"/>
        <v>0</v>
      </c>
      <c r="Z19" s="29">
        <v>0</v>
      </c>
      <c r="AA19" s="29">
        <f t="shared" si="10"/>
        <v>0</v>
      </c>
      <c r="AB19" s="29">
        <v>0</v>
      </c>
      <c r="AC19" s="29">
        <f t="shared" si="11"/>
        <v>0</v>
      </c>
      <c r="AD19" s="29">
        <v>0</v>
      </c>
      <c r="AE19" s="29">
        <f t="shared" si="12"/>
        <v>0</v>
      </c>
      <c r="AF19" s="29">
        <v>0</v>
      </c>
      <c r="AG19" s="29">
        <f t="shared" si="13"/>
        <v>0</v>
      </c>
      <c r="AH19" s="29">
        <v>0</v>
      </c>
      <c r="AI19" s="29">
        <f t="shared" si="14"/>
        <v>0</v>
      </c>
      <c r="AJ19" s="29">
        <v>0</v>
      </c>
      <c r="AK19" s="29">
        <f t="shared" si="15"/>
        <v>0</v>
      </c>
      <c r="AL19" s="29">
        <v>0</v>
      </c>
      <c r="AM19" s="29">
        <f t="shared" si="16"/>
        <v>0</v>
      </c>
      <c r="AN19" s="29">
        <v>0</v>
      </c>
      <c r="AO19" s="29">
        <f t="shared" si="17"/>
        <v>0</v>
      </c>
      <c r="AP19" s="29">
        <v>0</v>
      </c>
      <c r="AQ19" s="29">
        <f t="shared" si="18"/>
        <v>0</v>
      </c>
      <c r="AR19" s="29">
        <v>0</v>
      </c>
      <c r="AS19" s="29">
        <f t="shared" si="19"/>
        <v>0</v>
      </c>
      <c r="AT19" s="29">
        <v>0</v>
      </c>
      <c r="AU19" s="29">
        <f t="shared" si="20"/>
        <v>0</v>
      </c>
      <c r="AV19" s="29">
        <v>0</v>
      </c>
      <c r="AW19" s="29">
        <f t="shared" si="21"/>
        <v>0</v>
      </c>
    </row>
    <row r="20" spans="1:49">
      <c r="A20" s="2">
        <v>198</v>
      </c>
      <c r="B20" s="2" t="s">
        <v>205</v>
      </c>
      <c r="C20" s="2" t="s">
        <v>223</v>
      </c>
      <c r="D20" s="3">
        <v>116.28</v>
      </c>
      <c r="E20" s="3">
        <v>26.65</v>
      </c>
      <c r="F20" s="29">
        <v>0</v>
      </c>
      <c r="G20" s="29">
        <f t="shared" si="0"/>
        <v>0</v>
      </c>
      <c r="H20" s="29">
        <v>0</v>
      </c>
      <c r="I20" s="29">
        <f t="shared" si="1"/>
        <v>0</v>
      </c>
      <c r="J20" s="29">
        <v>0</v>
      </c>
      <c r="K20" s="29">
        <f t="shared" si="2"/>
        <v>0</v>
      </c>
      <c r="L20" s="29">
        <v>95828.5703125</v>
      </c>
      <c r="M20" s="29">
        <f t="shared" si="3"/>
        <v>1.0916749553868895E-4</v>
      </c>
      <c r="N20" s="29">
        <v>0</v>
      </c>
      <c r="O20" s="29">
        <f t="shared" si="4"/>
        <v>0</v>
      </c>
      <c r="P20" s="29">
        <v>0</v>
      </c>
      <c r="Q20" s="29">
        <f t="shared" si="5"/>
        <v>0</v>
      </c>
      <c r="R20" s="29">
        <v>0</v>
      </c>
      <c r="S20" s="29">
        <f t="shared" si="6"/>
        <v>0</v>
      </c>
      <c r="T20" s="29">
        <v>0</v>
      </c>
      <c r="U20" s="29">
        <f t="shared" si="7"/>
        <v>0</v>
      </c>
      <c r="V20" s="29">
        <v>0</v>
      </c>
      <c r="W20" s="29">
        <f t="shared" si="8"/>
        <v>0</v>
      </c>
      <c r="X20" s="29">
        <v>0</v>
      </c>
      <c r="Y20" s="29">
        <f t="shared" si="9"/>
        <v>0</v>
      </c>
      <c r="Z20" s="29">
        <v>0</v>
      </c>
      <c r="AA20" s="29">
        <f t="shared" si="10"/>
        <v>0</v>
      </c>
      <c r="AB20" s="29">
        <v>0</v>
      </c>
      <c r="AC20" s="29">
        <f t="shared" si="11"/>
        <v>0</v>
      </c>
      <c r="AD20" s="29">
        <v>0</v>
      </c>
      <c r="AE20" s="29">
        <f t="shared" si="12"/>
        <v>0</v>
      </c>
      <c r="AF20" s="29">
        <v>0</v>
      </c>
      <c r="AG20" s="29">
        <f t="shared" si="13"/>
        <v>0</v>
      </c>
      <c r="AH20" s="29">
        <v>0</v>
      </c>
      <c r="AI20" s="29">
        <f t="shared" si="14"/>
        <v>0</v>
      </c>
      <c r="AJ20" s="29">
        <v>0</v>
      </c>
      <c r="AK20" s="29">
        <f t="shared" si="15"/>
        <v>0</v>
      </c>
      <c r="AL20" s="29">
        <v>0</v>
      </c>
      <c r="AM20" s="29">
        <f t="shared" si="16"/>
        <v>0</v>
      </c>
      <c r="AN20" s="29">
        <v>0</v>
      </c>
      <c r="AO20" s="29">
        <f t="shared" si="17"/>
        <v>0</v>
      </c>
      <c r="AP20" s="29">
        <v>0</v>
      </c>
      <c r="AQ20" s="29">
        <f t="shared" si="18"/>
        <v>0</v>
      </c>
      <c r="AR20" s="29">
        <v>0</v>
      </c>
      <c r="AS20" s="29">
        <f t="shared" si="19"/>
        <v>0</v>
      </c>
      <c r="AT20" s="29">
        <v>0</v>
      </c>
      <c r="AU20" s="29">
        <f t="shared" si="20"/>
        <v>0</v>
      </c>
      <c r="AV20" s="29">
        <v>0</v>
      </c>
      <c r="AW20" s="29">
        <f t="shared" si="21"/>
        <v>0</v>
      </c>
    </row>
    <row r="21" spans="1:49">
      <c r="A21" s="2">
        <v>199</v>
      </c>
      <c r="B21" s="2" t="s">
        <v>205</v>
      </c>
      <c r="C21" s="2" t="s">
        <v>224</v>
      </c>
      <c r="D21" s="3">
        <v>117.2831</v>
      </c>
      <c r="E21" s="3">
        <v>25.97</v>
      </c>
      <c r="F21" s="29">
        <v>0</v>
      </c>
      <c r="G21" s="29">
        <f t="shared" si="0"/>
        <v>0</v>
      </c>
      <c r="H21" s="29">
        <v>0</v>
      </c>
      <c r="I21" s="29">
        <f t="shared" si="1"/>
        <v>0</v>
      </c>
      <c r="J21" s="29">
        <v>0</v>
      </c>
      <c r="K21" s="29">
        <f t="shared" si="2"/>
        <v>0</v>
      </c>
      <c r="L21" s="29">
        <v>614151.71875</v>
      </c>
      <c r="M21" s="29">
        <f t="shared" si="3"/>
        <v>6.9963899908014472E-4</v>
      </c>
      <c r="N21" s="29">
        <v>4504575</v>
      </c>
      <c r="O21" s="29">
        <f t="shared" si="4"/>
        <v>4.3390841222055443E-3</v>
      </c>
      <c r="P21" s="29">
        <v>0</v>
      </c>
      <c r="Q21" s="29">
        <f t="shared" si="5"/>
        <v>0</v>
      </c>
      <c r="R21" s="29">
        <v>0</v>
      </c>
      <c r="S21" s="29">
        <f t="shared" si="6"/>
        <v>0</v>
      </c>
      <c r="T21" s="29">
        <v>0</v>
      </c>
      <c r="U21" s="29">
        <f t="shared" si="7"/>
        <v>0</v>
      </c>
      <c r="V21" s="29">
        <v>0</v>
      </c>
      <c r="W21" s="29">
        <f t="shared" si="8"/>
        <v>0</v>
      </c>
      <c r="X21" s="29">
        <v>0</v>
      </c>
      <c r="Y21" s="29">
        <f t="shared" si="9"/>
        <v>0</v>
      </c>
      <c r="Z21" s="29">
        <v>0</v>
      </c>
      <c r="AA21" s="29">
        <f t="shared" si="10"/>
        <v>0</v>
      </c>
      <c r="AB21" s="29">
        <v>0</v>
      </c>
      <c r="AC21" s="29">
        <f t="shared" si="11"/>
        <v>0</v>
      </c>
      <c r="AD21" s="29">
        <v>0</v>
      </c>
      <c r="AE21" s="29">
        <f t="shared" si="12"/>
        <v>0</v>
      </c>
      <c r="AF21" s="29">
        <v>0</v>
      </c>
      <c r="AG21" s="29">
        <f t="shared" si="13"/>
        <v>0</v>
      </c>
      <c r="AH21" s="29">
        <v>0</v>
      </c>
      <c r="AI21" s="29">
        <f t="shared" si="14"/>
        <v>0</v>
      </c>
      <c r="AJ21" s="29">
        <v>0</v>
      </c>
      <c r="AK21" s="29">
        <f t="shared" si="15"/>
        <v>0</v>
      </c>
      <c r="AL21" s="29">
        <v>0</v>
      </c>
      <c r="AM21" s="29">
        <f t="shared" si="16"/>
        <v>0</v>
      </c>
      <c r="AN21" s="29">
        <v>0</v>
      </c>
      <c r="AO21" s="29">
        <f t="shared" si="17"/>
        <v>0</v>
      </c>
      <c r="AP21" s="29">
        <v>0</v>
      </c>
      <c r="AQ21" s="29">
        <f t="shared" si="18"/>
        <v>0</v>
      </c>
      <c r="AR21" s="29">
        <v>0</v>
      </c>
      <c r="AS21" s="29">
        <f t="shared" si="19"/>
        <v>0</v>
      </c>
      <c r="AT21" s="29">
        <v>0</v>
      </c>
      <c r="AU21" s="29">
        <f t="shared" si="20"/>
        <v>0</v>
      </c>
      <c r="AV21" s="29">
        <v>0</v>
      </c>
      <c r="AW21" s="29">
        <f t="shared" si="21"/>
        <v>0</v>
      </c>
    </row>
    <row r="22" spans="1:49">
      <c r="A22" s="2">
        <v>200</v>
      </c>
      <c r="B22" s="2" t="s">
        <v>205</v>
      </c>
      <c r="C22" s="2" t="s">
        <v>225</v>
      </c>
      <c r="D22" s="3">
        <v>117.36</v>
      </c>
      <c r="E22" s="3">
        <v>25.46</v>
      </c>
      <c r="F22" s="29">
        <v>0</v>
      </c>
      <c r="G22" s="29">
        <f t="shared" si="0"/>
        <v>0</v>
      </c>
      <c r="H22" s="29">
        <v>0</v>
      </c>
      <c r="I22" s="29">
        <f t="shared" si="1"/>
        <v>0</v>
      </c>
      <c r="J22" s="29">
        <v>290400</v>
      </c>
      <c r="K22" s="29">
        <f t="shared" si="2"/>
        <v>4.2196388047924081E-4</v>
      </c>
      <c r="L22" s="29">
        <v>0</v>
      </c>
      <c r="M22" s="29">
        <f t="shared" si="3"/>
        <v>0</v>
      </c>
      <c r="N22" s="29">
        <v>0</v>
      </c>
      <c r="O22" s="29">
        <f t="shared" si="4"/>
        <v>0</v>
      </c>
      <c r="P22" s="29">
        <v>4712334.5</v>
      </c>
      <c r="Q22" s="29">
        <f t="shared" si="5"/>
        <v>4.8808761196466105E-3</v>
      </c>
      <c r="R22" s="29">
        <v>0</v>
      </c>
      <c r="S22" s="29">
        <f t="shared" si="6"/>
        <v>0</v>
      </c>
      <c r="T22" s="29">
        <v>0</v>
      </c>
      <c r="U22" s="29">
        <f t="shared" si="7"/>
        <v>0</v>
      </c>
      <c r="V22" s="29">
        <v>0</v>
      </c>
      <c r="W22" s="29">
        <f t="shared" si="8"/>
        <v>0</v>
      </c>
      <c r="X22" s="29">
        <v>0</v>
      </c>
      <c r="Y22" s="29">
        <f t="shared" si="9"/>
        <v>0</v>
      </c>
      <c r="Z22" s="29">
        <v>0</v>
      </c>
      <c r="AA22" s="29">
        <f t="shared" si="10"/>
        <v>0</v>
      </c>
      <c r="AB22" s="29">
        <v>0</v>
      </c>
      <c r="AC22" s="29">
        <f t="shared" si="11"/>
        <v>0</v>
      </c>
      <c r="AD22" s="29">
        <v>0</v>
      </c>
      <c r="AE22" s="29">
        <f t="shared" si="12"/>
        <v>0</v>
      </c>
      <c r="AF22" s="29">
        <v>0</v>
      </c>
      <c r="AG22" s="29">
        <f t="shared" si="13"/>
        <v>0</v>
      </c>
      <c r="AH22" s="29">
        <v>0</v>
      </c>
      <c r="AI22" s="29">
        <f t="shared" si="14"/>
        <v>0</v>
      </c>
      <c r="AJ22" s="29">
        <v>0</v>
      </c>
      <c r="AK22" s="29">
        <f t="shared" si="15"/>
        <v>0</v>
      </c>
      <c r="AL22" s="29">
        <v>0</v>
      </c>
      <c r="AM22" s="29">
        <f t="shared" si="16"/>
        <v>0</v>
      </c>
      <c r="AN22" s="29">
        <v>0</v>
      </c>
      <c r="AO22" s="29">
        <f t="shared" si="17"/>
        <v>0</v>
      </c>
      <c r="AP22" s="29">
        <v>0</v>
      </c>
      <c r="AQ22" s="29">
        <f t="shared" si="18"/>
        <v>0</v>
      </c>
      <c r="AR22" s="29">
        <v>0</v>
      </c>
      <c r="AS22" s="29">
        <f t="shared" si="19"/>
        <v>0</v>
      </c>
      <c r="AT22" s="29">
        <v>0</v>
      </c>
      <c r="AU22" s="29">
        <f t="shared" si="20"/>
        <v>0</v>
      </c>
      <c r="AV22" s="29">
        <v>0</v>
      </c>
      <c r="AW22" s="29">
        <f t="shared" si="21"/>
        <v>0</v>
      </c>
    </row>
    <row r="23" spans="1:49">
      <c r="A23" s="2">
        <v>201</v>
      </c>
      <c r="B23" s="2" t="s">
        <v>205</v>
      </c>
      <c r="C23" s="2" t="s">
        <v>226</v>
      </c>
      <c r="D23" s="3">
        <v>119.16</v>
      </c>
      <c r="E23" s="3">
        <v>21.59</v>
      </c>
      <c r="F23" s="29">
        <v>0</v>
      </c>
      <c r="G23" s="29">
        <f t="shared" si="0"/>
        <v>0</v>
      </c>
      <c r="H23" s="29">
        <v>0</v>
      </c>
      <c r="I23" s="29">
        <f t="shared" si="1"/>
        <v>0</v>
      </c>
      <c r="J23" s="29">
        <v>0</v>
      </c>
      <c r="K23" s="29">
        <f t="shared" si="2"/>
        <v>0</v>
      </c>
      <c r="L23" s="29">
        <v>0</v>
      </c>
      <c r="M23" s="29">
        <f t="shared" si="3"/>
        <v>0</v>
      </c>
      <c r="N23" s="29">
        <v>5216960</v>
      </c>
      <c r="O23" s="29">
        <f t="shared" si="4"/>
        <v>5.0252972371825164E-3</v>
      </c>
      <c r="P23" s="29">
        <v>6115500</v>
      </c>
      <c r="Q23" s="29">
        <f t="shared" si="5"/>
        <v>6.3342273155054772E-3</v>
      </c>
      <c r="R23" s="29">
        <v>0</v>
      </c>
      <c r="S23" s="29">
        <f t="shared" si="6"/>
        <v>0</v>
      </c>
      <c r="T23" s="29">
        <v>285600</v>
      </c>
      <c r="U23" s="29">
        <f t="shared" si="7"/>
        <v>2.8985260626938772E-4</v>
      </c>
      <c r="V23" s="29">
        <v>4593493.5</v>
      </c>
      <c r="W23" s="29">
        <f t="shared" si="8"/>
        <v>1.1140925370850889E-2</v>
      </c>
      <c r="X23" s="29">
        <v>5188400</v>
      </c>
      <c r="Y23" s="29">
        <f t="shared" si="9"/>
        <v>1.4107417738177822E-2</v>
      </c>
      <c r="Z23" s="29">
        <v>0</v>
      </c>
      <c r="AA23" s="29">
        <f t="shared" si="10"/>
        <v>0</v>
      </c>
      <c r="AB23" s="29">
        <v>0</v>
      </c>
      <c r="AC23" s="29">
        <f t="shared" si="11"/>
        <v>0</v>
      </c>
      <c r="AD23" s="29">
        <v>0</v>
      </c>
      <c r="AE23" s="29">
        <f t="shared" si="12"/>
        <v>0</v>
      </c>
      <c r="AF23" s="29">
        <v>0</v>
      </c>
      <c r="AG23" s="29">
        <f t="shared" si="13"/>
        <v>0</v>
      </c>
      <c r="AH23" s="29">
        <v>0</v>
      </c>
      <c r="AI23" s="29">
        <f t="shared" si="14"/>
        <v>0</v>
      </c>
      <c r="AJ23" s="29">
        <v>0</v>
      </c>
      <c r="AK23" s="29">
        <f t="shared" si="15"/>
        <v>0</v>
      </c>
      <c r="AL23" s="29">
        <v>0</v>
      </c>
      <c r="AM23" s="29">
        <f t="shared" si="16"/>
        <v>0</v>
      </c>
      <c r="AN23" s="29">
        <v>0</v>
      </c>
      <c r="AO23" s="29">
        <f t="shared" si="17"/>
        <v>0</v>
      </c>
      <c r="AP23" s="29">
        <v>0</v>
      </c>
      <c r="AQ23" s="29">
        <f t="shared" si="18"/>
        <v>0</v>
      </c>
      <c r="AR23" s="29">
        <v>0</v>
      </c>
      <c r="AS23" s="29">
        <f t="shared" si="19"/>
        <v>0</v>
      </c>
      <c r="AT23" s="29">
        <v>0</v>
      </c>
      <c r="AU23" s="29">
        <f t="shared" si="20"/>
        <v>0</v>
      </c>
      <c r="AV23" s="29">
        <v>0</v>
      </c>
      <c r="AW23" s="29">
        <f t="shared" si="21"/>
        <v>0</v>
      </c>
    </row>
    <row r="24" spans="1:49">
      <c r="A24" s="2">
        <v>202</v>
      </c>
      <c r="B24" s="2" t="s">
        <v>205</v>
      </c>
      <c r="C24" s="2" t="s">
        <v>227</v>
      </c>
      <c r="D24" s="3">
        <v>119.4</v>
      </c>
      <c r="E24" s="3">
        <v>25.46</v>
      </c>
      <c r="F24" s="29">
        <v>0</v>
      </c>
      <c r="G24" s="29">
        <f t="shared" si="0"/>
        <v>0</v>
      </c>
      <c r="H24" s="29">
        <v>0</v>
      </c>
      <c r="I24" s="29">
        <f t="shared" si="1"/>
        <v>0</v>
      </c>
      <c r="J24" s="29">
        <v>301200</v>
      </c>
      <c r="K24" s="29">
        <f t="shared" si="2"/>
        <v>4.3765675206731177E-4</v>
      </c>
      <c r="L24" s="29">
        <v>1961200</v>
      </c>
      <c r="M24" s="29">
        <f t="shared" si="3"/>
        <v>2.2341906130112573E-3</v>
      </c>
      <c r="N24" s="29">
        <v>0</v>
      </c>
      <c r="O24" s="29">
        <f t="shared" si="4"/>
        <v>0</v>
      </c>
      <c r="P24" s="29">
        <v>20459460</v>
      </c>
      <c r="Q24" s="29">
        <f t="shared" si="5"/>
        <v>2.1191214192215143E-2</v>
      </c>
      <c r="R24" s="29">
        <v>0</v>
      </c>
      <c r="S24" s="29">
        <f t="shared" si="6"/>
        <v>0</v>
      </c>
      <c r="T24" s="29">
        <v>714800</v>
      </c>
      <c r="U24" s="29">
        <f t="shared" si="7"/>
        <v>7.2544342773584857E-4</v>
      </c>
      <c r="V24" s="29">
        <v>0</v>
      </c>
      <c r="W24" s="29">
        <f t="shared" si="8"/>
        <v>0</v>
      </c>
      <c r="X24" s="29">
        <v>0</v>
      </c>
      <c r="Y24" s="29">
        <f t="shared" si="9"/>
        <v>0</v>
      </c>
      <c r="Z24" s="29">
        <v>0</v>
      </c>
      <c r="AA24" s="29">
        <f t="shared" si="10"/>
        <v>0</v>
      </c>
      <c r="AB24" s="29">
        <v>0</v>
      </c>
      <c r="AC24" s="29">
        <f t="shared" si="11"/>
        <v>0</v>
      </c>
      <c r="AD24" s="29">
        <v>0</v>
      </c>
      <c r="AE24" s="29">
        <f t="shared" si="12"/>
        <v>0</v>
      </c>
      <c r="AF24" s="29">
        <v>0</v>
      </c>
      <c r="AG24" s="29">
        <f t="shared" si="13"/>
        <v>0</v>
      </c>
      <c r="AH24" s="29">
        <v>0</v>
      </c>
      <c r="AI24" s="29">
        <f t="shared" si="14"/>
        <v>0</v>
      </c>
      <c r="AJ24" s="29">
        <v>0</v>
      </c>
      <c r="AK24" s="29">
        <f t="shared" si="15"/>
        <v>0</v>
      </c>
      <c r="AL24" s="29">
        <v>0</v>
      </c>
      <c r="AM24" s="29">
        <f t="shared" si="16"/>
        <v>0</v>
      </c>
      <c r="AN24" s="29">
        <v>0</v>
      </c>
      <c r="AO24" s="29">
        <f t="shared" si="17"/>
        <v>0</v>
      </c>
      <c r="AP24" s="29">
        <v>0</v>
      </c>
      <c r="AQ24" s="29">
        <f t="shared" si="18"/>
        <v>0</v>
      </c>
      <c r="AR24" s="29">
        <v>0</v>
      </c>
      <c r="AS24" s="29">
        <f t="shared" si="19"/>
        <v>0</v>
      </c>
      <c r="AT24" s="29">
        <v>0</v>
      </c>
      <c r="AU24" s="29">
        <f t="shared" si="20"/>
        <v>0</v>
      </c>
      <c r="AV24" s="29">
        <v>0</v>
      </c>
      <c r="AW24" s="29">
        <f t="shared" si="21"/>
        <v>0</v>
      </c>
    </row>
    <row r="25" spans="1:49">
      <c r="A25" s="2">
        <v>203</v>
      </c>
      <c r="B25" s="2" t="s">
        <v>205</v>
      </c>
      <c r="C25" s="2" t="s">
        <v>228</v>
      </c>
      <c r="D25" s="3">
        <v>119.4</v>
      </c>
      <c r="E25" s="3">
        <v>25.79</v>
      </c>
      <c r="F25" s="29">
        <v>0</v>
      </c>
      <c r="G25" s="29">
        <f t="shared" si="0"/>
        <v>0</v>
      </c>
      <c r="H25" s="29">
        <v>0</v>
      </c>
      <c r="I25" s="29">
        <f t="shared" si="1"/>
        <v>0</v>
      </c>
      <c r="J25" s="29">
        <v>19949286</v>
      </c>
      <c r="K25" s="29">
        <f t="shared" si="2"/>
        <v>2.8987183654787165E-2</v>
      </c>
      <c r="L25" s="29">
        <v>18670056</v>
      </c>
      <c r="M25" s="29">
        <f t="shared" si="3"/>
        <v>2.1268847572707784E-2</v>
      </c>
      <c r="N25" s="29">
        <v>19345190</v>
      </c>
      <c r="O25" s="29">
        <f t="shared" si="4"/>
        <v>1.8634478673359742E-2</v>
      </c>
      <c r="P25" s="29">
        <v>0</v>
      </c>
      <c r="Q25" s="29">
        <f t="shared" si="5"/>
        <v>0</v>
      </c>
      <c r="R25" s="29">
        <v>0</v>
      </c>
      <c r="S25" s="29">
        <f t="shared" si="6"/>
        <v>0</v>
      </c>
      <c r="T25" s="29">
        <v>0</v>
      </c>
      <c r="U25" s="29">
        <f t="shared" si="7"/>
        <v>0</v>
      </c>
      <c r="V25" s="29">
        <v>0</v>
      </c>
      <c r="W25" s="29">
        <f t="shared" si="8"/>
        <v>0</v>
      </c>
      <c r="X25" s="29">
        <v>0</v>
      </c>
      <c r="Y25" s="29">
        <f t="shared" si="9"/>
        <v>0</v>
      </c>
      <c r="Z25" s="29">
        <v>0</v>
      </c>
      <c r="AA25" s="29">
        <f t="shared" si="10"/>
        <v>0</v>
      </c>
      <c r="AB25" s="29">
        <v>0</v>
      </c>
      <c r="AC25" s="29">
        <f t="shared" si="11"/>
        <v>0</v>
      </c>
      <c r="AD25" s="29">
        <v>0</v>
      </c>
      <c r="AE25" s="29">
        <f t="shared" si="12"/>
        <v>0</v>
      </c>
      <c r="AF25" s="29">
        <v>0</v>
      </c>
      <c r="AG25" s="29">
        <f t="shared" si="13"/>
        <v>0</v>
      </c>
      <c r="AH25" s="29">
        <v>0</v>
      </c>
      <c r="AI25" s="29">
        <f t="shared" si="14"/>
        <v>0</v>
      </c>
      <c r="AJ25" s="29">
        <v>0</v>
      </c>
      <c r="AK25" s="29">
        <f t="shared" si="15"/>
        <v>0</v>
      </c>
      <c r="AL25" s="29">
        <v>0</v>
      </c>
      <c r="AM25" s="29">
        <f t="shared" si="16"/>
        <v>0</v>
      </c>
      <c r="AN25" s="29">
        <v>0</v>
      </c>
      <c r="AO25" s="29">
        <f t="shared" si="17"/>
        <v>0</v>
      </c>
      <c r="AP25" s="29">
        <v>0</v>
      </c>
      <c r="AQ25" s="29">
        <f t="shared" si="18"/>
        <v>0</v>
      </c>
      <c r="AR25" s="29">
        <v>0</v>
      </c>
      <c r="AS25" s="29">
        <f t="shared" si="19"/>
        <v>0</v>
      </c>
      <c r="AT25" s="29">
        <v>0</v>
      </c>
      <c r="AU25" s="29">
        <f t="shared" si="20"/>
        <v>0</v>
      </c>
      <c r="AV25" s="29">
        <v>0</v>
      </c>
      <c r="AW25" s="29">
        <f t="shared" si="21"/>
        <v>0</v>
      </c>
    </row>
    <row r="26" spans="1:49">
      <c r="A26" s="2">
        <v>204</v>
      </c>
      <c r="B26" s="2" t="s">
        <v>205</v>
      </c>
      <c r="C26" s="2" t="s">
        <v>229</v>
      </c>
      <c r="D26" s="3">
        <v>121.2</v>
      </c>
      <c r="E26" s="3">
        <v>20.62</v>
      </c>
      <c r="F26" s="29">
        <v>0</v>
      </c>
      <c r="G26" s="29">
        <f t="shared" si="0"/>
        <v>0</v>
      </c>
      <c r="H26" s="29">
        <v>0</v>
      </c>
      <c r="I26" s="29">
        <f t="shared" si="1"/>
        <v>0</v>
      </c>
      <c r="J26" s="29">
        <v>98000</v>
      </c>
      <c r="K26" s="29">
        <f t="shared" si="2"/>
        <v>1.4239827922508816E-4</v>
      </c>
      <c r="L26" s="29">
        <v>309200</v>
      </c>
      <c r="M26" s="29">
        <f t="shared" si="3"/>
        <v>3.5223931141295165E-4</v>
      </c>
      <c r="N26" s="29">
        <v>0</v>
      </c>
      <c r="O26" s="29">
        <f t="shared" si="4"/>
        <v>0</v>
      </c>
      <c r="P26" s="29">
        <v>0</v>
      </c>
      <c r="Q26" s="29">
        <f t="shared" si="5"/>
        <v>0</v>
      </c>
      <c r="R26" s="29">
        <v>3570914.25</v>
      </c>
      <c r="S26" s="29">
        <f t="shared" si="6"/>
        <v>3.339249318433954E-3</v>
      </c>
      <c r="T26" s="29">
        <v>4107257.25</v>
      </c>
      <c r="U26" s="29">
        <f t="shared" si="7"/>
        <v>4.1684146307119684E-3</v>
      </c>
      <c r="V26" s="29">
        <v>0</v>
      </c>
      <c r="W26" s="29">
        <f t="shared" si="8"/>
        <v>0</v>
      </c>
      <c r="X26" s="29">
        <v>0</v>
      </c>
      <c r="Y26" s="29">
        <f t="shared" si="9"/>
        <v>0</v>
      </c>
      <c r="Z26" s="29">
        <v>1208177.75</v>
      </c>
      <c r="AA26" s="29">
        <f t="shared" si="10"/>
        <v>4.6113229047518084E-3</v>
      </c>
      <c r="AB26" s="29">
        <v>1704533.375</v>
      </c>
      <c r="AC26" s="29">
        <f t="shared" si="11"/>
        <v>5.5760737646236846E-3</v>
      </c>
      <c r="AD26" s="29">
        <v>1515600</v>
      </c>
      <c r="AE26" s="29">
        <f t="shared" si="12"/>
        <v>7.0668748032424187E-3</v>
      </c>
      <c r="AF26" s="29">
        <v>1860000</v>
      </c>
      <c r="AG26" s="29">
        <f t="shared" si="13"/>
        <v>8.7621623385626488E-3</v>
      </c>
      <c r="AH26" s="29">
        <v>0</v>
      </c>
      <c r="AI26" s="29">
        <f t="shared" si="14"/>
        <v>0</v>
      </c>
      <c r="AJ26" s="29">
        <v>0</v>
      </c>
      <c r="AK26" s="29">
        <f t="shared" si="15"/>
        <v>0</v>
      </c>
      <c r="AL26" s="29">
        <v>0</v>
      </c>
      <c r="AM26" s="29">
        <f t="shared" si="16"/>
        <v>0</v>
      </c>
      <c r="AN26" s="29">
        <v>0</v>
      </c>
      <c r="AO26" s="29">
        <f t="shared" si="17"/>
        <v>0</v>
      </c>
      <c r="AP26" s="29">
        <v>0</v>
      </c>
      <c r="AQ26" s="29">
        <f t="shared" si="18"/>
        <v>0</v>
      </c>
      <c r="AR26" s="29">
        <v>0</v>
      </c>
      <c r="AS26" s="29">
        <f t="shared" si="19"/>
        <v>0</v>
      </c>
      <c r="AT26" s="29">
        <v>0</v>
      </c>
      <c r="AU26" s="29">
        <f t="shared" si="20"/>
        <v>0</v>
      </c>
      <c r="AV26" s="29">
        <v>0</v>
      </c>
      <c r="AW26" s="29">
        <f t="shared" si="21"/>
        <v>0</v>
      </c>
    </row>
    <row r="27" spans="1:49">
      <c r="A27" s="2">
        <v>205</v>
      </c>
      <c r="B27" s="2" t="s">
        <v>205</v>
      </c>
      <c r="C27" s="2" t="s">
        <v>230</v>
      </c>
      <c r="D27" s="3">
        <v>121.2</v>
      </c>
      <c r="E27" s="3">
        <v>21.21</v>
      </c>
      <c r="F27" s="29">
        <v>0</v>
      </c>
      <c r="G27" s="29">
        <f t="shared" si="0"/>
        <v>0</v>
      </c>
      <c r="H27" s="29">
        <v>0</v>
      </c>
      <c r="I27" s="29">
        <f t="shared" si="1"/>
        <v>0</v>
      </c>
      <c r="J27" s="29">
        <v>0</v>
      </c>
      <c r="K27" s="29">
        <f t="shared" si="2"/>
        <v>0</v>
      </c>
      <c r="L27" s="29">
        <v>0</v>
      </c>
      <c r="M27" s="29">
        <f t="shared" si="3"/>
        <v>0</v>
      </c>
      <c r="N27" s="29">
        <v>3057600</v>
      </c>
      <c r="O27" s="29">
        <f t="shared" si="4"/>
        <v>2.9452686684216982E-3</v>
      </c>
      <c r="P27" s="29">
        <v>3182400</v>
      </c>
      <c r="Q27" s="29">
        <f t="shared" si="5"/>
        <v>3.2962218966339028E-3</v>
      </c>
      <c r="R27" s="29">
        <v>5611500</v>
      </c>
      <c r="S27" s="29">
        <f t="shared" si="6"/>
        <v>5.2474509995282395E-3</v>
      </c>
      <c r="T27" s="29">
        <v>5619000</v>
      </c>
      <c r="U27" s="29">
        <f t="shared" si="7"/>
        <v>5.7026673481361681E-3</v>
      </c>
      <c r="V27" s="29">
        <v>0</v>
      </c>
      <c r="W27" s="29">
        <f t="shared" si="8"/>
        <v>0</v>
      </c>
      <c r="X27" s="29">
        <v>0</v>
      </c>
      <c r="Y27" s="29">
        <f t="shared" si="9"/>
        <v>0</v>
      </c>
      <c r="Z27" s="29">
        <v>0</v>
      </c>
      <c r="AA27" s="29">
        <f t="shared" si="10"/>
        <v>0</v>
      </c>
      <c r="AB27" s="29">
        <v>0</v>
      </c>
      <c r="AC27" s="29">
        <f t="shared" si="11"/>
        <v>0</v>
      </c>
      <c r="AD27" s="29">
        <v>0</v>
      </c>
      <c r="AE27" s="29">
        <f t="shared" si="12"/>
        <v>0</v>
      </c>
      <c r="AF27" s="29">
        <v>0</v>
      </c>
      <c r="AG27" s="29">
        <f t="shared" si="13"/>
        <v>0</v>
      </c>
      <c r="AH27" s="29">
        <v>0</v>
      </c>
      <c r="AI27" s="29">
        <f t="shared" si="14"/>
        <v>0</v>
      </c>
      <c r="AJ27" s="29">
        <v>0</v>
      </c>
      <c r="AK27" s="29">
        <f t="shared" si="15"/>
        <v>0</v>
      </c>
      <c r="AL27" s="29">
        <v>0</v>
      </c>
      <c r="AM27" s="29">
        <f t="shared" si="16"/>
        <v>0</v>
      </c>
      <c r="AN27" s="29">
        <v>0</v>
      </c>
      <c r="AO27" s="29">
        <f t="shared" si="17"/>
        <v>0</v>
      </c>
      <c r="AP27" s="29">
        <v>0</v>
      </c>
      <c r="AQ27" s="29">
        <f t="shared" si="18"/>
        <v>0</v>
      </c>
      <c r="AR27" s="29">
        <v>0</v>
      </c>
      <c r="AS27" s="29">
        <f t="shared" si="19"/>
        <v>0</v>
      </c>
      <c r="AT27" s="29">
        <v>0</v>
      </c>
      <c r="AU27" s="29">
        <f t="shared" si="20"/>
        <v>0</v>
      </c>
      <c r="AV27" s="29">
        <v>0</v>
      </c>
      <c r="AW27" s="29">
        <f t="shared" si="21"/>
        <v>0</v>
      </c>
    </row>
    <row r="28" spans="1:49">
      <c r="A28" s="2">
        <v>206</v>
      </c>
      <c r="B28" s="2" t="s">
        <v>205</v>
      </c>
      <c r="C28" s="2" t="s">
        <v>231</v>
      </c>
      <c r="D28" s="3">
        <v>121.32</v>
      </c>
      <c r="E28" s="3">
        <v>25.46</v>
      </c>
      <c r="F28" s="29">
        <v>0</v>
      </c>
      <c r="G28" s="29">
        <f t="shared" si="0"/>
        <v>0</v>
      </c>
      <c r="H28" s="29">
        <v>0</v>
      </c>
      <c r="I28" s="29">
        <f t="shared" si="1"/>
        <v>0</v>
      </c>
      <c r="J28" s="29">
        <v>0</v>
      </c>
      <c r="K28" s="29">
        <f t="shared" si="2"/>
        <v>0</v>
      </c>
      <c r="L28" s="29">
        <v>0</v>
      </c>
      <c r="M28" s="29">
        <f t="shared" si="3"/>
        <v>0</v>
      </c>
      <c r="N28" s="29">
        <v>0</v>
      </c>
      <c r="O28" s="29">
        <f t="shared" si="4"/>
        <v>0</v>
      </c>
      <c r="P28" s="29">
        <v>36768012</v>
      </c>
      <c r="Q28" s="29">
        <f t="shared" si="5"/>
        <v>3.8083058776425996E-2</v>
      </c>
      <c r="R28" s="29">
        <v>805733.3125</v>
      </c>
      <c r="S28" s="29">
        <f t="shared" si="6"/>
        <v>7.534609419997014E-4</v>
      </c>
      <c r="T28" s="29">
        <v>1195377.75</v>
      </c>
      <c r="U28" s="29">
        <f t="shared" si="7"/>
        <v>1.2131770179059404E-3</v>
      </c>
      <c r="V28" s="29">
        <v>0</v>
      </c>
      <c r="W28" s="29">
        <f t="shared" si="8"/>
        <v>0</v>
      </c>
      <c r="X28" s="29">
        <v>0</v>
      </c>
      <c r="Y28" s="29">
        <f t="shared" si="9"/>
        <v>0</v>
      </c>
      <c r="Z28" s="29">
        <v>0</v>
      </c>
      <c r="AA28" s="29">
        <f t="shared" si="10"/>
        <v>0</v>
      </c>
      <c r="AB28" s="29">
        <v>0</v>
      </c>
      <c r="AC28" s="29">
        <f t="shared" si="11"/>
        <v>0</v>
      </c>
      <c r="AD28" s="29">
        <v>0</v>
      </c>
      <c r="AE28" s="29">
        <f t="shared" si="12"/>
        <v>0</v>
      </c>
      <c r="AF28" s="29">
        <v>0</v>
      </c>
      <c r="AG28" s="29">
        <f t="shared" si="13"/>
        <v>0</v>
      </c>
      <c r="AH28" s="29">
        <v>0</v>
      </c>
      <c r="AI28" s="29">
        <f t="shared" si="14"/>
        <v>0</v>
      </c>
      <c r="AJ28" s="29">
        <v>0</v>
      </c>
      <c r="AK28" s="29">
        <f t="shared" si="15"/>
        <v>0</v>
      </c>
      <c r="AL28" s="29">
        <v>0</v>
      </c>
      <c r="AM28" s="29">
        <f t="shared" si="16"/>
        <v>0</v>
      </c>
      <c r="AN28" s="29">
        <v>0</v>
      </c>
      <c r="AO28" s="29">
        <f t="shared" si="17"/>
        <v>0</v>
      </c>
      <c r="AP28" s="29">
        <v>0</v>
      </c>
      <c r="AQ28" s="29">
        <f t="shared" si="18"/>
        <v>0</v>
      </c>
      <c r="AR28" s="29">
        <v>0</v>
      </c>
      <c r="AS28" s="29">
        <f t="shared" si="19"/>
        <v>0</v>
      </c>
      <c r="AT28" s="29">
        <v>0</v>
      </c>
      <c r="AU28" s="29">
        <f t="shared" si="20"/>
        <v>0</v>
      </c>
      <c r="AV28" s="29">
        <v>0</v>
      </c>
      <c r="AW28" s="29">
        <f t="shared" si="21"/>
        <v>0</v>
      </c>
    </row>
    <row r="29" spans="1:49">
      <c r="A29" s="2">
        <v>207</v>
      </c>
      <c r="B29" s="2" t="s">
        <v>205</v>
      </c>
      <c r="C29" s="2" t="s">
        <v>232</v>
      </c>
      <c r="D29" s="3">
        <v>121.32</v>
      </c>
      <c r="E29" s="3">
        <v>25.92</v>
      </c>
      <c r="F29" s="29">
        <v>0</v>
      </c>
      <c r="G29" s="29">
        <f t="shared" si="0"/>
        <v>0</v>
      </c>
      <c r="H29" s="29">
        <v>0</v>
      </c>
      <c r="I29" s="29">
        <f t="shared" si="1"/>
        <v>0</v>
      </c>
      <c r="J29" s="29">
        <v>24478142</v>
      </c>
      <c r="K29" s="29">
        <f t="shared" si="2"/>
        <v>3.556780917783018E-2</v>
      </c>
      <c r="L29" s="29">
        <v>27058096</v>
      </c>
      <c r="M29" s="29">
        <f t="shared" si="3"/>
        <v>3.0824466698530211E-2</v>
      </c>
      <c r="N29" s="29">
        <v>36121124</v>
      </c>
      <c r="O29" s="29">
        <f t="shared" si="4"/>
        <v>3.4794091701129987E-2</v>
      </c>
      <c r="P29" s="29">
        <v>0</v>
      </c>
      <c r="Q29" s="29">
        <f t="shared" si="5"/>
        <v>0</v>
      </c>
      <c r="R29" s="29">
        <v>0</v>
      </c>
      <c r="S29" s="29">
        <f t="shared" si="6"/>
        <v>0</v>
      </c>
      <c r="T29" s="29">
        <v>285200</v>
      </c>
      <c r="U29" s="29">
        <f t="shared" si="7"/>
        <v>2.8944665023819809E-4</v>
      </c>
      <c r="V29" s="29">
        <v>0</v>
      </c>
      <c r="W29" s="29">
        <f t="shared" si="8"/>
        <v>0</v>
      </c>
      <c r="X29" s="29">
        <v>0</v>
      </c>
      <c r="Y29" s="29">
        <f t="shared" si="9"/>
        <v>0</v>
      </c>
      <c r="Z29" s="29">
        <v>0</v>
      </c>
      <c r="AA29" s="29">
        <f t="shared" si="10"/>
        <v>0</v>
      </c>
      <c r="AB29" s="29">
        <v>0</v>
      </c>
      <c r="AC29" s="29">
        <f t="shared" si="11"/>
        <v>0</v>
      </c>
      <c r="AD29" s="29">
        <v>0</v>
      </c>
      <c r="AE29" s="29">
        <f t="shared" si="12"/>
        <v>0</v>
      </c>
      <c r="AF29" s="29">
        <v>0</v>
      </c>
      <c r="AG29" s="29">
        <f t="shared" si="13"/>
        <v>0</v>
      </c>
      <c r="AH29" s="29">
        <v>0</v>
      </c>
      <c r="AI29" s="29">
        <f t="shared" si="14"/>
        <v>0</v>
      </c>
      <c r="AJ29" s="29">
        <v>0</v>
      </c>
      <c r="AK29" s="29">
        <f t="shared" si="15"/>
        <v>0</v>
      </c>
      <c r="AL29" s="29">
        <v>0</v>
      </c>
      <c r="AM29" s="29">
        <f t="shared" si="16"/>
        <v>0</v>
      </c>
      <c r="AN29" s="29">
        <v>0</v>
      </c>
      <c r="AO29" s="29">
        <f t="shared" si="17"/>
        <v>0</v>
      </c>
      <c r="AP29" s="29">
        <v>0</v>
      </c>
      <c r="AQ29" s="29">
        <f t="shared" si="18"/>
        <v>0</v>
      </c>
      <c r="AR29" s="29">
        <v>0</v>
      </c>
      <c r="AS29" s="29">
        <f t="shared" si="19"/>
        <v>0</v>
      </c>
      <c r="AT29" s="29">
        <v>0</v>
      </c>
      <c r="AU29" s="29">
        <f t="shared" si="20"/>
        <v>0</v>
      </c>
      <c r="AV29" s="29">
        <v>0</v>
      </c>
      <c r="AW29" s="29">
        <f t="shared" si="21"/>
        <v>0</v>
      </c>
    </row>
    <row r="30" spans="1:49">
      <c r="A30" s="2">
        <v>208</v>
      </c>
      <c r="B30" s="2" t="s">
        <v>205</v>
      </c>
      <c r="C30" s="2" t="s">
        <v>233</v>
      </c>
      <c r="D30" s="3">
        <v>123.24</v>
      </c>
      <c r="E30" s="3">
        <v>26.18</v>
      </c>
      <c r="F30" s="29">
        <v>0</v>
      </c>
      <c r="G30" s="29">
        <f t="shared" si="0"/>
        <v>0</v>
      </c>
      <c r="H30" s="29">
        <v>0</v>
      </c>
      <c r="I30" s="29">
        <f t="shared" si="1"/>
        <v>0</v>
      </c>
      <c r="J30" s="29">
        <v>0</v>
      </c>
      <c r="K30" s="29">
        <f t="shared" si="2"/>
        <v>0</v>
      </c>
      <c r="L30" s="29">
        <v>0</v>
      </c>
      <c r="M30" s="29">
        <f t="shared" si="3"/>
        <v>0</v>
      </c>
      <c r="N30" s="29">
        <v>4605714.5</v>
      </c>
      <c r="O30" s="29">
        <f t="shared" si="4"/>
        <v>4.4365079188074009E-3</v>
      </c>
      <c r="P30" s="29">
        <v>4185066.75</v>
      </c>
      <c r="Q30" s="29">
        <f t="shared" si="5"/>
        <v>4.3347500817698852E-3</v>
      </c>
      <c r="R30" s="29">
        <v>0</v>
      </c>
      <c r="S30" s="29">
        <f t="shared" si="6"/>
        <v>0</v>
      </c>
      <c r="T30" s="29">
        <v>0</v>
      </c>
      <c r="U30" s="29">
        <f t="shared" si="7"/>
        <v>0</v>
      </c>
      <c r="V30" s="29">
        <v>0</v>
      </c>
      <c r="W30" s="29">
        <f t="shared" si="8"/>
        <v>0</v>
      </c>
      <c r="X30" s="29">
        <v>0</v>
      </c>
      <c r="Y30" s="29">
        <f t="shared" si="9"/>
        <v>0</v>
      </c>
      <c r="Z30" s="29">
        <v>0</v>
      </c>
      <c r="AA30" s="29">
        <f t="shared" si="10"/>
        <v>0</v>
      </c>
      <c r="AB30" s="29">
        <v>0</v>
      </c>
      <c r="AC30" s="29">
        <f t="shared" si="11"/>
        <v>0</v>
      </c>
      <c r="AD30" s="29">
        <v>0</v>
      </c>
      <c r="AE30" s="29">
        <f t="shared" si="12"/>
        <v>0</v>
      </c>
      <c r="AF30" s="29">
        <v>0</v>
      </c>
      <c r="AG30" s="29">
        <f t="shared" si="13"/>
        <v>0</v>
      </c>
      <c r="AH30" s="29">
        <v>0</v>
      </c>
      <c r="AI30" s="29">
        <f t="shared" si="14"/>
        <v>0</v>
      </c>
      <c r="AJ30" s="29">
        <v>0</v>
      </c>
      <c r="AK30" s="29">
        <f t="shared" si="15"/>
        <v>0</v>
      </c>
      <c r="AL30" s="29">
        <v>0</v>
      </c>
      <c r="AM30" s="29">
        <f t="shared" si="16"/>
        <v>0</v>
      </c>
      <c r="AN30" s="29">
        <v>0</v>
      </c>
      <c r="AO30" s="29">
        <f t="shared" si="17"/>
        <v>0</v>
      </c>
      <c r="AP30" s="29">
        <v>0</v>
      </c>
      <c r="AQ30" s="29">
        <f t="shared" si="18"/>
        <v>0</v>
      </c>
      <c r="AR30" s="29">
        <v>0</v>
      </c>
      <c r="AS30" s="29">
        <f t="shared" si="19"/>
        <v>0</v>
      </c>
      <c r="AT30" s="29">
        <v>0</v>
      </c>
      <c r="AU30" s="29">
        <f t="shared" si="20"/>
        <v>0</v>
      </c>
      <c r="AV30" s="29">
        <v>0</v>
      </c>
      <c r="AW30" s="29">
        <f t="shared" si="21"/>
        <v>0</v>
      </c>
    </row>
    <row r="31" spans="1:49">
      <c r="A31" s="2">
        <v>209</v>
      </c>
      <c r="B31" s="2" t="s">
        <v>205</v>
      </c>
      <c r="C31" s="2" t="s">
        <v>234</v>
      </c>
      <c r="D31" s="3">
        <v>125.28</v>
      </c>
      <c r="E31" s="3">
        <v>25.46</v>
      </c>
      <c r="F31" s="29">
        <v>0</v>
      </c>
      <c r="G31" s="29">
        <f t="shared" si="0"/>
        <v>0</v>
      </c>
      <c r="H31" s="29">
        <v>0</v>
      </c>
      <c r="I31" s="29">
        <f t="shared" si="1"/>
        <v>0</v>
      </c>
      <c r="J31" s="29">
        <v>0</v>
      </c>
      <c r="K31" s="29">
        <f t="shared" si="2"/>
        <v>0</v>
      </c>
      <c r="L31" s="29">
        <v>0</v>
      </c>
      <c r="M31" s="29">
        <f t="shared" si="3"/>
        <v>0</v>
      </c>
      <c r="N31" s="29">
        <v>0</v>
      </c>
      <c r="O31" s="29">
        <f t="shared" si="4"/>
        <v>0</v>
      </c>
      <c r="P31" s="29">
        <v>1787162.25</v>
      </c>
      <c r="Q31" s="29">
        <f t="shared" si="5"/>
        <v>1.8510819951255383E-3</v>
      </c>
      <c r="R31" s="29">
        <v>0</v>
      </c>
      <c r="S31" s="29">
        <f t="shared" si="6"/>
        <v>0</v>
      </c>
      <c r="T31" s="29">
        <v>0</v>
      </c>
      <c r="U31" s="29">
        <f t="shared" si="7"/>
        <v>0</v>
      </c>
      <c r="V31" s="29">
        <v>0</v>
      </c>
      <c r="W31" s="29">
        <f t="shared" si="8"/>
        <v>0</v>
      </c>
      <c r="X31" s="29">
        <v>0</v>
      </c>
      <c r="Y31" s="29">
        <f t="shared" si="9"/>
        <v>0</v>
      </c>
      <c r="Z31" s="29">
        <v>0</v>
      </c>
      <c r="AA31" s="29">
        <f t="shared" si="10"/>
        <v>0</v>
      </c>
      <c r="AB31" s="29">
        <v>0</v>
      </c>
      <c r="AC31" s="29">
        <f t="shared" si="11"/>
        <v>0</v>
      </c>
      <c r="AD31" s="29">
        <v>0</v>
      </c>
      <c r="AE31" s="29">
        <f t="shared" si="12"/>
        <v>0</v>
      </c>
      <c r="AF31" s="29">
        <v>0</v>
      </c>
      <c r="AG31" s="29">
        <f t="shared" si="13"/>
        <v>0</v>
      </c>
      <c r="AH31" s="29">
        <v>0</v>
      </c>
      <c r="AI31" s="29">
        <f t="shared" si="14"/>
        <v>0</v>
      </c>
      <c r="AJ31" s="29">
        <v>0</v>
      </c>
      <c r="AK31" s="29">
        <f t="shared" si="15"/>
        <v>0</v>
      </c>
      <c r="AL31" s="29">
        <v>0</v>
      </c>
      <c r="AM31" s="29">
        <f t="shared" si="16"/>
        <v>0</v>
      </c>
      <c r="AN31" s="29">
        <v>0</v>
      </c>
      <c r="AO31" s="29">
        <f t="shared" si="17"/>
        <v>0</v>
      </c>
      <c r="AP31" s="29">
        <v>0</v>
      </c>
      <c r="AQ31" s="29">
        <f t="shared" si="18"/>
        <v>0</v>
      </c>
      <c r="AR31" s="29">
        <v>0</v>
      </c>
      <c r="AS31" s="29">
        <f t="shared" si="19"/>
        <v>0</v>
      </c>
      <c r="AT31" s="29">
        <v>0</v>
      </c>
      <c r="AU31" s="29">
        <f t="shared" si="20"/>
        <v>0</v>
      </c>
      <c r="AV31" s="29">
        <v>0</v>
      </c>
      <c r="AW31" s="29">
        <f t="shared" si="21"/>
        <v>0</v>
      </c>
    </row>
    <row r="32" spans="1:49">
      <c r="A32" s="2">
        <v>210</v>
      </c>
      <c r="B32" s="2" t="s">
        <v>205</v>
      </c>
      <c r="C32" s="2" t="s">
        <v>235</v>
      </c>
      <c r="D32" s="3">
        <v>125.52</v>
      </c>
      <c r="E32" s="3">
        <v>25.46</v>
      </c>
      <c r="F32" s="29">
        <v>0</v>
      </c>
      <c r="G32" s="29">
        <f t="shared" si="0"/>
        <v>0</v>
      </c>
      <c r="H32" s="29">
        <v>0</v>
      </c>
      <c r="I32" s="29">
        <f t="shared" si="1"/>
        <v>0</v>
      </c>
      <c r="J32" s="29">
        <v>0</v>
      </c>
      <c r="K32" s="29">
        <f t="shared" si="2"/>
        <v>0</v>
      </c>
      <c r="L32" s="29">
        <v>0</v>
      </c>
      <c r="M32" s="29">
        <f t="shared" si="3"/>
        <v>0</v>
      </c>
      <c r="N32" s="29">
        <v>0</v>
      </c>
      <c r="O32" s="29">
        <f t="shared" si="4"/>
        <v>0</v>
      </c>
      <c r="P32" s="29">
        <v>2475391.25</v>
      </c>
      <c r="Q32" s="29">
        <f t="shared" si="5"/>
        <v>2.5639262320845801E-3</v>
      </c>
      <c r="R32" s="29">
        <v>0</v>
      </c>
      <c r="S32" s="29">
        <f t="shared" si="6"/>
        <v>0</v>
      </c>
      <c r="T32" s="29">
        <v>0</v>
      </c>
      <c r="U32" s="29">
        <f t="shared" si="7"/>
        <v>0</v>
      </c>
      <c r="V32" s="29">
        <v>0</v>
      </c>
      <c r="W32" s="29">
        <f t="shared" si="8"/>
        <v>0</v>
      </c>
      <c r="X32" s="29">
        <v>0</v>
      </c>
      <c r="Y32" s="29">
        <f t="shared" si="9"/>
        <v>0</v>
      </c>
      <c r="Z32" s="29">
        <v>0</v>
      </c>
      <c r="AA32" s="29">
        <f t="shared" si="10"/>
        <v>0</v>
      </c>
      <c r="AB32" s="29">
        <v>0</v>
      </c>
      <c r="AC32" s="29">
        <f t="shared" si="11"/>
        <v>0</v>
      </c>
      <c r="AD32" s="29">
        <v>0</v>
      </c>
      <c r="AE32" s="29">
        <f t="shared" si="12"/>
        <v>0</v>
      </c>
      <c r="AF32" s="29">
        <v>0</v>
      </c>
      <c r="AG32" s="29">
        <f t="shared" si="13"/>
        <v>0</v>
      </c>
      <c r="AH32" s="29">
        <v>0</v>
      </c>
      <c r="AI32" s="29">
        <f t="shared" si="14"/>
        <v>0</v>
      </c>
      <c r="AJ32" s="29">
        <v>0</v>
      </c>
      <c r="AK32" s="29">
        <f t="shared" si="15"/>
        <v>0</v>
      </c>
      <c r="AL32" s="29">
        <v>0</v>
      </c>
      <c r="AM32" s="29">
        <f t="shared" si="16"/>
        <v>0</v>
      </c>
      <c r="AN32" s="29">
        <v>0</v>
      </c>
      <c r="AO32" s="29">
        <f t="shared" si="17"/>
        <v>0</v>
      </c>
      <c r="AP32" s="29">
        <v>0</v>
      </c>
      <c r="AQ32" s="29">
        <f t="shared" si="18"/>
        <v>0</v>
      </c>
      <c r="AR32" s="29">
        <v>0</v>
      </c>
      <c r="AS32" s="29">
        <f t="shared" si="19"/>
        <v>0</v>
      </c>
      <c r="AT32" s="29">
        <v>0</v>
      </c>
      <c r="AU32" s="29">
        <f t="shared" si="20"/>
        <v>0</v>
      </c>
      <c r="AV32" s="29">
        <v>0</v>
      </c>
      <c r="AW32" s="29">
        <f t="shared" si="21"/>
        <v>0</v>
      </c>
    </row>
    <row r="33" spans="1:49">
      <c r="A33" s="2">
        <v>211</v>
      </c>
      <c r="B33" s="2" t="s">
        <v>205</v>
      </c>
      <c r="C33" s="2" t="s">
        <v>236</v>
      </c>
      <c r="D33" s="3">
        <v>125.52</v>
      </c>
      <c r="E33" s="3">
        <v>25.78</v>
      </c>
      <c r="F33" s="29">
        <v>0</v>
      </c>
      <c r="G33" s="29">
        <f t="shared" si="0"/>
        <v>0</v>
      </c>
      <c r="H33" s="29">
        <v>0</v>
      </c>
      <c r="I33" s="29">
        <f t="shared" si="1"/>
        <v>0</v>
      </c>
      <c r="J33" s="29">
        <v>0</v>
      </c>
      <c r="K33" s="29">
        <f t="shared" si="2"/>
        <v>0</v>
      </c>
      <c r="L33" s="29">
        <v>0</v>
      </c>
      <c r="M33" s="29">
        <f t="shared" si="3"/>
        <v>0</v>
      </c>
      <c r="N33" s="29">
        <v>4184813</v>
      </c>
      <c r="O33" s="29">
        <f t="shared" si="4"/>
        <v>4.031069666438976E-3</v>
      </c>
      <c r="P33" s="29">
        <v>0</v>
      </c>
      <c r="Q33" s="29">
        <f t="shared" si="5"/>
        <v>0</v>
      </c>
      <c r="R33" s="29">
        <v>0</v>
      </c>
      <c r="S33" s="29">
        <f t="shared" si="6"/>
        <v>0</v>
      </c>
      <c r="T33" s="29">
        <v>0</v>
      </c>
      <c r="U33" s="29">
        <f t="shared" si="7"/>
        <v>0</v>
      </c>
      <c r="V33" s="29">
        <v>0</v>
      </c>
      <c r="W33" s="29">
        <f t="shared" si="8"/>
        <v>0</v>
      </c>
      <c r="X33" s="29">
        <v>0</v>
      </c>
      <c r="Y33" s="29">
        <f t="shared" si="9"/>
        <v>0</v>
      </c>
      <c r="Z33" s="29">
        <v>0</v>
      </c>
      <c r="AA33" s="29">
        <f t="shared" si="10"/>
        <v>0</v>
      </c>
      <c r="AB33" s="29">
        <v>0</v>
      </c>
      <c r="AC33" s="29">
        <f t="shared" si="11"/>
        <v>0</v>
      </c>
      <c r="AD33" s="29">
        <v>0</v>
      </c>
      <c r="AE33" s="29">
        <f t="shared" si="12"/>
        <v>0</v>
      </c>
      <c r="AF33" s="29">
        <v>0</v>
      </c>
      <c r="AG33" s="29">
        <f t="shared" si="13"/>
        <v>0</v>
      </c>
      <c r="AH33" s="29">
        <v>0</v>
      </c>
      <c r="AI33" s="29">
        <f t="shared" si="14"/>
        <v>0</v>
      </c>
      <c r="AJ33" s="29">
        <v>0</v>
      </c>
      <c r="AK33" s="29">
        <f t="shared" si="15"/>
        <v>0</v>
      </c>
      <c r="AL33" s="29">
        <v>0</v>
      </c>
      <c r="AM33" s="29">
        <f t="shared" si="16"/>
        <v>0</v>
      </c>
      <c r="AN33" s="29">
        <v>0</v>
      </c>
      <c r="AO33" s="29">
        <f t="shared" si="17"/>
        <v>0</v>
      </c>
      <c r="AP33" s="29">
        <v>0</v>
      </c>
      <c r="AQ33" s="29">
        <f t="shared" si="18"/>
        <v>0</v>
      </c>
      <c r="AR33" s="29">
        <v>0</v>
      </c>
      <c r="AS33" s="29">
        <f t="shared" si="19"/>
        <v>0</v>
      </c>
      <c r="AT33" s="29">
        <v>0</v>
      </c>
      <c r="AU33" s="29">
        <f t="shared" si="20"/>
        <v>0</v>
      </c>
      <c r="AV33" s="29">
        <v>0</v>
      </c>
      <c r="AW33" s="29">
        <f t="shared" si="21"/>
        <v>0</v>
      </c>
    </row>
    <row r="34" spans="1:49">
      <c r="A34" s="2">
        <v>212</v>
      </c>
      <c r="B34" s="2" t="s">
        <v>205</v>
      </c>
      <c r="C34" s="2" t="s">
        <v>237</v>
      </c>
      <c r="D34" s="3">
        <v>128.28</v>
      </c>
      <c r="E34" s="3">
        <v>25.59</v>
      </c>
      <c r="F34" s="29">
        <v>0</v>
      </c>
      <c r="G34" s="29">
        <f t="shared" si="0"/>
        <v>0</v>
      </c>
      <c r="H34" s="29">
        <v>0</v>
      </c>
      <c r="I34" s="29">
        <f t="shared" si="1"/>
        <v>0</v>
      </c>
      <c r="J34" s="29">
        <v>2517726.25</v>
      </c>
      <c r="K34" s="29">
        <f t="shared" si="2"/>
        <v>3.658366179181981E-3</v>
      </c>
      <c r="L34" s="29">
        <v>1777813.375</v>
      </c>
      <c r="M34" s="29">
        <f t="shared" si="3"/>
        <v>2.025277357796687E-3</v>
      </c>
      <c r="N34" s="29">
        <v>372390.9375</v>
      </c>
      <c r="O34" s="29">
        <f t="shared" si="4"/>
        <v>3.5870989031362271E-4</v>
      </c>
      <c r="P34" s="29">
        <v>410704.40625</v>
      </c>
      <c r="Q34" s="29">
        <f t="shared" si="5"/>
        <v>4.2539368304590118E-4</v>
      </c>
      <c r="R34" s="29">
        <v>0</v>
      </c>
      <c r="S34" s="29">
        <f t="shared" si="6"/>
        <v>0</v>
      </c>
      <c r="T34" s="29">
        <v>0</v>
      </c>
      <c r="U34" s="29">
        <f t="shared" si="7"/>
        <v>0</v>
      </c>
      <c r="V34" s="29">
        <v>0</v>
      </c>
      <c r="W34" s="29">
        <f t="shared" si="8"/>
        <v>0</v>
      </c>
      <c r="X34" s="29">
        <v>0</v>
      </c>
      <c r="Y34" s="29">
        <f t="shared" si="9"/>
        <v>0</v>
      </c>
      <c r="Z34" s="29">
        <v>0</v>
      </c>
      <c r="AA34" s="29">
        <f t="shared" si="10"/>
        <v>0</v>
      </c>
      <c r="AB34" s="29">
        <v>0</v>
      </c>
      <c r="AC34" s="29">
        <f t="shared" si="11"/>
        <v>0</v>
      </c>
      <c r="AD34" s="29">
        <v>0</v>
      </c>
      <c r="AE34" s="29">
        <f t="shared" si="12"/>
        <v>0</v>
      </c>
      <c r="AF34" s="29">
        <v>0</v>
      </c>
      <c r="AG34" s="29">
        <f t="shared" si="13"/>
        <v>0</v>
      </c>
      <c r="AH34" s="29">
        <v>0</v>
      </c>
      <c r="AI34" s="29">
        <f t="shared" si="14"/>
        <v>0</v>
      </c>
      <c r="AJ34" s="29">
        <v>0</v>
      </c>
      <c r="AK34" s="29">
        <f t="shared" si="15"/>
        <v>0</v>
      </c>
      <c r="AL34" s="29">
        <v>0</v>
      </c>
      <c r="AM34" s="29">
        <f t="shared" si="16"/>
        <v>0</v>
      </c>
      <c r="AN34" s="29">
        <v>0</v>
      </c>
      <c r="AO34" s="29">
        <f t="shared" si="17"/>
        <v>0</v>
      </c>
      <c r="AP34" s="29">
        <v>0</v>
      </c>
      <c r="AQ34" s="29">
        <f t="shared" si="18"/>
        <v>0</v>
      </c>
      <c r="AR34" s="29">
        <v>0</v>
      </c>
      <c r="AS34" s="29">
        <f t="shared" si="19"/>
        <v>0</v>
      </c>
      <c r="AT34" s="29">
        <v>0</v>
      </c>
      <c r="AU34" s="29">
        <f t="shared" si="20"/>
        <v>0</v>
      </c>
      <c r="AV34" s="29">
        <v>0</v>
      </c>
      <c r="AW34" s="29">
        <f t="shared" si="21"/>
        <v>0</v>
      </c>
    </row>
    <row r="35" spans="1:49">
      <c r="A35" s="2">
        <v>213</v>
      </c>
      <c r="B35" s="2" t="s">
        <v>205</v>
      </c>
      <c r="C35" s="2" t="s">
        <v>238</v>
      </c>
      <c r="D35" s="3">
        <v>129.12</v>
      </c>
      <c r="E35" s="3">
        <v>10.029999999999999</v>
      </c>
      <c r="F35" s="29">
        <v>0</v>
      </c>
      <c r="G35" s="29">
        <f t="shared" si="0"/>
        <v>0</v>
      </c>
      <c r="H35" s="29">
        <v>0</v>
      </c>
      <c r="I35" s="29">
        <f t="shared" si="1"/>
        <v>0</v>
      </c>
      <c r="J35" s="29">
        <v>0</v>
      </c>
      <c r="K35" s="29">
        <f t="shared" si="2"/>
        <v>0</v>
      </c>
      <c r="L35" s="29">
        <v>0</v>
      </c>
      <c r="M35" s="29">
        <f t="shared" si="3"/>
        <v>0</v>
      </c>
      <c r="N35" s="29">
        <v>0</v>
      </c>
      <c r="O35" s="29">
        <f t="shared" si="4"/>
        <v>0</v>
      </c>
      <c r="P35" s="29">
        <v>0</v>
      </c>
      <c r="Q35" s="29">
        <f t="shared" si="5"/>
        <v>0</v>
      </c>
      <c r="R35" s="29">
        <v>0</v>
      </c>
      <c r="S35" s="29">
        <f t="shared" si="6"/>
        <v>0</v>
      </c>
      <c r="T35" s="29">
        <v>0</v>
      </c>
      <c r="U35" s="29">
        <f t="shared" si="7"/>
        <v>0</v>
      </c>
      <c r="V35" s="29">
        <v>0</v>
      </c>
      <c r="W35" s="29">
        <f t="shared" si="8"/>
        <v>0</v>
      </c>
      <c r="X35" s="29">
        <v>0</v>
      </c>
      <c r="Y35" s="29">
        <f t="shared" si="9"/>
        <v>0</v>
      </c>
      <c r="Z35" s="29">
        <v>0</v>
      </c>
      <c r="AA35" s="29">
        <f t="shared" si="10"/>
        <v>0</v>
      </c>
      <c r="AB35" s="29">
        <v>0</v>
      </c>
      <c r="AC35" s="29">
        <f t="shared" si="11"/>
        <v>0</v>
      </c>
      <c r="AD35" s="29">
        <v>0</v>
      </c>
      <c r="AE35" s="29">
        <f t="shared" si="12"/>
        <v>0</v>
      </c>
      <c r="AF35" s="29">
        <v>0</v>
      </c>
      <c r="AG35" s="29">
        <f t="shared" si="13"/>
        <v>0</v>
      </c>
      <c r="AH35" s="29">
        <v>0</v>
      </c>
      <c r="AI35" s="29">
        <f t="shared" si="14"/>
        <v>0</v>
      </c>
      <c r="AJ35" s="29">
        <v>0</v>
      </c>
      <c r="AK35" s="29">
        <f t="shared" si="15"/>
        <v>0</v>
      </c>
      <c r="AL35" s="29">
        <v>0</v>
      </c>
      <c r="AM35" s="29">
        <f t="shared" si="16"/>
        <v>0</v>
      </c>
      <c r="AN35" s="29">
        <v>0</v>
      </c>
      <c r="AO35" s="29">
        <f t="shared" si="17"/>
        <v>0</v>
      </c>
      <c r="AP35" s="29">
        <v>1225600</v>
      </c>
      <c r="AQ35" s="29">
        <f t="shared" si="18"/>
        <v>1.0236531784186169E-2</v>
      </c>
      <c r="AR35" s="29">
        <v>663120</v>
      </c>
      <c r="AS35" s="29">
        <f t="shared" si="19"/>
        <v>6.38309203223833E-3</v>
      </c>
      <c r="AT35" s="29">
        <v>5956228.5</v>
      </c>
      <c r="AU35" s="29">
        <f t="shared" si="20"/>
        <v>4.320003502690057E-2</v>
      </c>
      <c r="AV35" s="29">
        <v>5362909</v>
      </c>
      <c r="AW35" s="29">
        <f t="shared" si="21"/>
        <v>3.6227552078262885E-2</v>
      </c>
    </row>
    <row r="36" spans="1:49">
      <c r="A36" s="2">
        <v>214</v>
      </c>
      <c r="B36" s="2" t="s">
        <v>205</v>
      </c>
      <c r="C36" s="2" t="s">
        <v>239</v>
      </c>
      <c r="D36" s="3">
        <v>131.28</v>
      </c>
      <c r="E36" s="3">
        <v>21.03</v>
      </c>
      <c r="F36" s="29">
        <v>0</v>
      </c>
      <c r="G36" s="29">
        <f t="shared" si="0"/>
        <v>0</v>
      </c>
      <c r="H36" s="29">
        <v>0</v>
      </c>
      <c r="I36" s="29">
        <f t="shared" si="1"/>
        <v>0</v>
      </c>
      <c r="J36" s="29">
        <v>479600</v>
      </c>
      <c r="K36" s="29">
        <f t="shared" si="2"/>
        <v>6.9687974200359471E-4</v>
      </c>
      <c r="L36" s="29">
        <v>236000</v>
      </c>
      <c r="M36" s="29">
        <f t="shared" si="3"/>
        <v>2.6885018594261509E-4</v>
      </c>
      <c r="N36" s="29">
        <v>0</v>
      </c>
      <c r="O36" s="29">
        <f t="shared" si="4"/>
        <v>0</v>
      </c>
      <c r="P36" s="29">
        <v>0</v>
      </c>
      <c r="Q36" s="29">
        <f t="shared" si="5"/>
        <v>0</v>
      </c>
      <c r="R36" s="29">
        <v>2782117.75</v>
      </c>
      <c r="S36" s="29">
        <f t="shared" si="6"/>
        <v>2.6016264043558332E-3</v>
      </c>
      <c r="T36" s="29">
        <v>2870933.25</v>
      </c>
      <c r="U36" s="29">
        <f t="shared" si="7"/>
        <v>2.9136816699507832E-3</v>
      </c>
      <c r="V36" s="29">
        <v>0</v>
      </c>
      <c r="W36" s="29">
        <f t="shared" si="8"/>
        <v>0</v>
      </c>
      <c r="X36" s="29">
        <v>0</v>
      </c>
      <c r="Y36" s="29">
        <f t="shared" si="9"/>
        <v>0</v>
      </c>
      <c r="Z36" s="29">
        <v>0</v>
      </c>
      <c r="AA36" s="29">
        <f t="shared" si="10"/>
        <v>0</v>
      </c>
      <c r="AB36" s="29">
        <v>0</v>
      </c>
      <c r="AC36" s="29">
        <f t="shared" si="11"/>
        <v>0</v>
      </c>
      <c r="AD36" s="29">
        <v>0</v>
      </c>
      <c r="AE36" s="29">
        <f t="shared" si="12"/>
        <v>0</v>
      </c>
      <c r="AF36" s="29">
        <v>0</v>
      </c>
      <c r="AG36" s="29">
        <f t="shared" si="13"/>
        <v>0</v>
      </c>
      <c r="AH36" s="29">
        <v>0</v>
      </c>
      <c r="AI36" s="29">
        <f t="shared" si="14"/>
        <v>0</v>
      </c>
      <c r="AJ36" s="29">
        <v>0</v>
      </c>
      <c r="AK36" s="29">
        <f t="shared" si="15"/>
        <v>0</v>
      </c>
      <c r="AL36" s="29">
        <v>0</v>
      </c>
      <c r="AM36" s="29">
        <f t="shared" si="16"/>
        <v>0</v>
      </c>
      <c r="AN36" s="29">
        <v>0</v>
      </c>
      <c r="AO36" s="29">
        <f t="shared" si="17"/>
        <v>0</v>
      </c>
      <c r="AP36" s="29">
        <v>0</v>
      </c>
      <c r="AQ36" s="29">
        <f t="shared" si="18"/>
        <v>0</v>
      </c>
      <c r="AR36" s="29">
        <v>0</v>
      </c>
      <c r="AS36" s="29">
        <f t="shared" si="19"/>
        <v>0</v>
      </c>
      <c r="AT36" s="29">
        <v>0</v>
      </c>
      <c r="AU36" s="29">
        <f t="shared" si="20"/>
        <v>0</v>
      </c>
      <c r="AV36" s="29">
        <v>0</v>
      </c>
      <c r="AW36" s="29">
        <f t="shared" si="21"/>
        <v>0</v>
      </c>
    </row>
    <row r="37" spans="1:49">
      <c r="A37" s="2">
        <v>215</v>
      </c>
      <c r="B37" s="2" t="s">
        <v>205</v>
      </c>
      <c r="C37" s="2" t="s">
        <v>240</v>
      </c>
      <c r="D37" s="3">
        <v>131.28</v>
      </c>
      <c r="E37" s="3">
        <v>24.86</v>
      </c>
      <c r="F37" s="29">
        <v>0</v>
      </c>
      <c r="G37" s="29">
        <f t="shared" si="0"/>
        <v>0</v>
      </c>
      <c r="H37" s="29">
        <v>0</v>
      </c>
      <c r="I37" s="29">
        <f t="shared" si="1"/>
        <v>0</v>
      </c>
      <c r="J37" s="29">
        <v>7017043.5</v>
      </c>
      <c r="K37" s="29">
        <f t="shared" si="2"/>
        <v>1.0196070608648876E-2</v>
      </c>
      <c r="L37" s="29">
        <v>7405056</v>
      </c>
      <c r="M37" s="29">
        <f t="shared" si="3"/>
        <v>8.4358079767604989E-3</v>
      </c>
      <c r="N37" s="29">
        <v>1643040</v>
      </c>
      <c r="O37" s="29">
        <f t="shared" si="4"/>
        <v>1.5826773394046268E-3</v>
      </c>
      <c r="P37" s="29">
        <v>1825920</v>
      </c>
      <c r="Q37" s="29">
        <f t="shared" si="5"/>
        <v>1.8912259569827097E-3</v>
      </c>
      <c r="R37" s="29">
        <v>0</v>
      </c>
      <c r="S37" s="29">
        <f t="shared" si="6"/>
        <v>0</v>
      </c>
      <c r="T37" s="29">
        <v>0</v>
      </c>
      <c r="U37" s="29">
        <f t="shared" si="7"/>
        <v>0</v>
      </c>
      <c r="V37" s="29">
        <v>0</v>
      </c>
      <c r="W37" s="29">
        <f t="shared" si="8"/>
        <v>0</v>
      </c>
      <c r="X37" s="29">
        <v>0</v>
      </c>
      <c r="Y37" s="29">
        <f t="shared" si="9"/>
        <v>0</v>
      </c>
      <c r="Z37" s="29">
        <v>0</v>
      </c>
      <c r="AA37" s="29">
        <f t="shared" si="10"/>
        <v>0</v>
      </c>
      <c r="AB37" s="29">
        <v>0</v>
      </c>
      <c r="AC37" s="29">
        <f t="shared" si="11"/>
        <v>0</v>
      </c>
      <c r="AD37" s="29">
        <v>0</v>
      </c>
      <c r="AE37" s="29">
        <f t="shared" si="12"/>
        <v>0</v>
      </c>
      <c r="AF37" s="29">
        <v>0</v>
      </c>
      <c r="AG37" s="29">
        <f t="shared" si="13"/>
        <v>0</v>
      </c>
      <c r="AH37" s="29">
        <v>0</v>
      </c>
      <c r="AI37" s="29">
        <f t="shared" si="14"/>
        <v>0</v>
      </c>
      <c r="AJ37" s="29">
        <v>0</v>
      </c>
      <c r="AK37" s="29">
        <f t="shared" si="15"/>
        <v>0</v>
      </c>
      <c r="AL37" s="29">
        <v>0</v>
      </c>
      <c r="AM37" s="29">
        <f t="shared" si="16"/>
        <v>0</v>
      </c>
      <c r="AN37" s="29">
        <v>0</v>
      </c>
      <c r="AO37" s="29">
        <f t="shared" si="17"/>
        <v>0</v>
      </c>
      <c r="AP37" s="29">
        <v>0</v>
      </c>
      <c r="AQ37" s="29">
        <f t="shared" si="18"/>
        <v>0</v>
      </c>
      <c r="AR37" s="29">
        <v>0</v>
      </c>
      <c r="AS37" s="29">
        <f t="shared" si="19"/>
        <v>0</v>
      </c>
      <c r="AT37" s="29">
        <v>0</v>
      </c>
      <c r="AU37" s="29">
        <f t="shared" si="20"/>
        <v>0</v>
      </c>
      <c r="AV37" s="29">
        <v>0</v>
      </c>
      <c r="AW37" s="29">
        <f t="shared" si="21"/>
        <v>0</v>
      </c>
    </row>
    <row r="38" spans="1:49">
      <c r="A38" s="2">
        <v>216</v>
      </c>
      <c r="B38" s="2" t="s">
        <v>205</v>
      </c>
      <c r="C38" s="2" t="s">
        <v>241</v>
      </c>
      <c r="D38" s="3">
        <v>131.4</v>
      </c>
      <c r="E38" s="3">
        <v>26.48</v>
      </c>
      <c r="F38" s="29">
        <v>0</v>
      </c>
      <c r="G38" s="29">
        <f t="shared" si="0"/>
        <v>0</v>
      </c>
      <c r="H38" s="29">
        <v>0</v>
      </c>
      <c r="I38" s="29">
        <f t="shared" si="1"/>
        <v>0</v>
      </c>
      <c r="J38" s="29">
        <v>0</v>
      </c>
      <c r="K38" s="29">
        <f t="shared" si="2"/>
        <v>0</v>
      </c>
      <c r="L38" s="29">
        <v>2842991.25</v>
      </c>
      <c r="M38" s="29">
        <f t="shared" si="3"/>
        <v>3.2387234160835923E-3</v>
      </c>
      <c r="N38" s="29">
        <v>0</v>
      </c>
      <c r="O38" s="29">
        <f t="shared" si="4"/>
        <v>0</v>
      </c>
      <c r="P38" s="29">
        <v>0</v>
      </c>
      <c r="Q38" s="29">
        <f t="shared" si="5"/>
        <v>0</v>
      </c>
      <c r="R38" s="29">
        <v>0</v>
      </c>
      <c r="S38" s="29">
        <f t="shared" si="6"/>
        <v>0</v>
      </c>
      <c r="T38" s="29">
        <v>0</v>
      </c>
      <c r="U38" s="29">
        <f t="shared" si="7"/>
        <v>0</v>
      </c>
      <c r="V38" s="29">
        <v>0</v>
      </c>
      <c r="W38" s="29">
        <f t="shared" si="8"/>
        <v>0</v>
      </c>
      <c r="X38" s="29">
        <v>0</v>
      </c>
      <c r="Y38" s="29">
        <f t="shared" si="9"/>
        <v>0</v>
      </c>
      <c r="Z38" s="29">
        <v>0</v>
      </c>
      <c r="AA38" s="29">
        <f t="shared" si="10"/>
        <v>0</v>
      </c>
      <c r="AB38" s="29">
        <v>0</v>
      </c>
      <c r="AC38" s="29">
        <f t="shared" si="11"/>
        <v>0</v>
      </c>
      <c r="AD38" s="29">
        <v>0</v>
      </c>
      <c r="AE38" s="29">
        <f t="shared" si="12"/>
        <v>0</v>
      </c>
      <c r="AF38" s="29">
        <v>0</v>
      </c>
      <c r="AG38" s="29">
        <f t="shared" si="13"/>
        <v>0</v>
      </c>
      <c r="AH38" s="29">
        <v>0</v>
      </c>
      <c r="AI38" s="29">
        <f t="shared" si="14"/>
        <v>0</v>
      </c>
      <c r="AJ38" s="29">
        <v>0</v>
      </c>
      <c r="AK38" s="29">
        <f t="shared" si="15"/>
        <v>0</v>
      </c>
      <c r="AL38" s="29">
        <v>0</v>
      </c>
      <c r="AM38" s="29">
        <f t="shared" si="16"/>
        <v>0</v>
      </c>
      <c r="AN38" s="29">
        <v>0</v>
      </c>
      <c r="AO38" s="29">
        <f t="shared" si="17"/>
        <v>0</v>
      </c>
      <c r="AP38" s="29">
        <v>0</v>
      </c>
      <c r="AQ38" s="29">
        <f t="shared" si="18"/>
        <v>0</v>
      </c>
      <c r="AR38" s="29">
        <v>0</v>
      </c>
      <c r="AS38" s="29">
        <f t="shared" si="19"/>
        <v>0</v>
      </c>
      <c r="AT38" s="29">
        <v>0</v>
      </c>
      <c r="AU38" s="29">
        <f t="shared" si="20"/>
        <v>0</v>
      </c>
      <c r="AV38" s="29">
        <v>0</v>
      </c>
      <c r="AW38" s="29">
        <f t="shared" si="21"/>
        <v>0</v>
      </c>
    </row>
    <row r="39" spans="1:49">
      <c r="A39" s="2">
        <v>217</v>
      </c>
      <c r="B39" s="2" t="s">
        <v>205</v>
      </c>
      <c r="C39" s="2" t="s">
        <v>242</v>
      </c>
      <c r="D39" s="3">
        <v>131.52000000000001</v>
      </c>
      <c r="E39" s="3">
        <v>25.78</v>
      </c>
      <c r="F39" s="29">
        <v>0</v>
      </c>
      <c r="G39" s="29">
        <f t="shared" si="0"/>
        <v>0</v>
      </c>
      <c r="H39" s="29">
        <v>0</v>
      </c>
      <c r="I39" s="29">
        <f t="shared" si="1"/>
        <v>0</v>
      </c>
      <c r="J39" s="29">
        <v>2998307.25</v>
      </c>
      <c r="K39" s="29">
        <f t="shared" si="2"/>
        <v>4.3566713570214917E-3</v>
      </c>
      <c r="L39" s="29">
        <v>354799.96875</v>
      </c>
      <c r="M39" s="29">
        <f t="shared" si="3"/>
        <v>4.0418659987657426E-4</v>
      </c>
      <c r="N39" s="29">
        <v>6232564.5</v>
      </c>
      <c r="O39" s="29">
        <f t="shared" si="4"/>
        <v>6.0035900529066414E-3</v>
      </c>
      <c r="P39" s="29">
        <v>0</v>
      </c>
      <c r="Q39" s="29">
        <f t="shared" si="5"/>
        <v>0</v>
      </c>
      <c r="R39" s="29">
        <v>0</v>
      </c>
      <c r="S39" s="29">
        <f t="shared" si="6"/>
        <v>0</v>
      </c>
      <c r="T39" s="29">
        <v>0</v>
      </c>
      <c r="U39" s="29">
        <f t="shared" si="7"/>
        <v>0</v>
      </c>
      <c r="V39" s="29">
        <v>0</v>
      </c>
      <c r="W39" s="29">
        <f t="shared" si="8"/>
        <v>0</v>
      </c>
      <c r="X39" s="29">
        <v>0</v>
      </c>
      <c r="Y39" s="29">
        <f t="shared" si="9"/>
        <v>0</v>
      </c>
      <c r="Z39" s="29">
        <v>0</v>
      </c>
      <c r="AA39" s="29">
        <f t="shared" si="10"/>
        <v>0</v>
      </c>
      <c r="AB39" s="29">
        <v>0</v>
      </c>
      <c r="AC39" s="29">
        <f t="shared" si="11"/>
        <v>0</v>
      </c>
      <c r="AD39" s="29">
        <v>0</v>
      </c>
      <c r="AE39" s="29">
        <f t="shared" si="12"/>
        <v>0</v>
      </c>
      <c r="AF39" s="29">
        <v>0</v>
      </c>
      <c r="AG39" s="29">
        <f t="shared" si="13"/>
        <v>0</v>
      </c>
      <c r="AH39" s="29">
        <v>0</v>
      </c>
      <c r="AI39" s="29">
        <f t="shared" si="14"/>
        <v>0</v>
      </c>
      <c r="AJ39" s="29">
        <v>0</v>
      </c>
      <c r="AK39" s="29">
        <f t="shared" si="15"/>
        <v>0</v>
      </c>
      <c r="AL39" s="29">
        <v>0</v>
      </c>
      <c r="AM39" s="29">
        <f t="shared" si="16"/>
        <v>0</v>
      </c>
      <c r="AN39" s="29">
        <v>0</v>
      </c>
      <c r="AO39" s="29">
        <f t="shared" si="17"/>
        <v>0</v>
      </c>
      <c r="AP39" s="29">
        <v>0</v>
      </c>
      <c r="AQ39" s="29">
        <f t="shared" si="18"/>
        <v>0</v>
      </c>
      <c r="AR39" s="29">
        <v>0</v>
      </c>
      <c r="AS39" s="29">
        <f t="shared" si="19"/>
        <v>0</v>
      </c>
      <c r="AT39" s="29">
        <v>0</v>
      </c>
      <c r="AU39" s="29">
        <f t="shared" si="20"/>
        <v>0</v>
      </c>
      <c r="AV39" s="29">
        <v>0</v>
      </c>
      <c r="AW39" s="29">
        <f t="shared" si="21"/>
        <v>0</v>
      </c>
    </row>
    <row r="40" spans="1:49">
      <c r="A40" s="2">
        <v>218</v>
      </c>
      <c r="B40" s="2" t="s">
        <v>205</v>
      </c>
      <c r="C40" s="2" t="s">
        <v>243</v>
      </c>
      <c r="D40" s="3">
        <v>133.19999999999999</v>
      </c>
      <c r="E40" s="3">
        <v>16.25</v>
      </c>
      <c r="F40" s="29">
        <v>7805653.5</v>
      </c>
      <c r="G40" s="29">
        <f t="shared" si="0"/>
        <v>5.2360007562748667E-2</v>
      </c>
      <c r="H40" s="29">
        <v>7929600</v>
      </c>
      <c r="I40" s="29">
        <f t="shared" si="1"/>
        <v>5.212103377726561E-2</v>
      </c>
      <c r="J40" s="29">
        <v>7554114.5</v>
      </c>
      <c r="K40" s="29">
        <f t="shared" si="2"/>
        <v>1.0976458223155992E-2</v>
      </c>
      <c r="L40" s="29">
        <v>8048857</v>
      </c>
      <c r="M40" s="29">
        <f t="shared" si="3"/>
        <v>9.1692233096420297E-3</v>
      </c>
      <c r="N40" s="29">
        <v>7465173.5</v>
      </c>
      <c r="O40" s="29">
        <f t="shared" si="4"/>
        <v>7.1909149705265398E-3</v>
      </c>
      <c r="P40" s="29">
        <v>6622933.5</v>
      </c>
      <c r="Q40" s="29">
        <f t="shared" si="5"/>
        <v>6.8598097104858634E-3</v>
      </c>
      <c r="R40" s="29">
        <v>6914160</v>
      </c>
      <c r="S40" s="29">
        <f t="shared" si="6"/>
        <v>6.4656002500041295E-3</v>
      </c>
      <c r="T40" s="29">
        <v>5587500</v>
      </c>
      <c r="U40" s="29">
        <f t="shared" si="7"/>
        <v>5.6706983106799853E-3</v>
      </c>
      <c r="V40" s="29">
        <v>5707636.5</v>
      </c>
      <c r="W40" s="29">
        <f t="shared" si="8"/>
        <v>1.3843135358838446E-2</v>
      </c>
      <c r="X40" s="29">
        <v>4877226.5</v>
      </c>
      <c r="Y40" s="29">
        <f t="shared" si="9"/>
        <v>1.3261327507364685E-2</v>
      </c>
      <c r="Z40" s="29">
        <v>4096727.25</v>
      </c>
      <c r="AA40" s="29">
        <f t="shared" si="10"/>
        <v>1.5636219258669419E-2</v>
      </c>
      <c r="AB40" s="29">
        <v>3149600</v>
      </c>
      <c r="AC40" s="29">
        <f t="shared" si="11"/>
        <v>1.0303348814779739E-2</v>
      </c>
      <c r="AD40" s="29">
        <v>2000355.625</v>
      </c>
      <c r="AE40" s="29">
        <f t="shared" si="12"/>
        <v>9.327172581048258E-3</v>
      </c>
      <c r="AF40" s="29">
        <v>2553600</v>
      </c>
      <c r="AG40" s="29">
        <f t="shared" si="13"/>
        <v>1.2029600939652463E-2</v>
      </c>
      <c r="AH40" s="29">
        <v>2335288.875</v>
      </c>
      <c r="AI40" s="29">
        <f t="shared" si="14"/>
        <v>9.5714428748661026E-3</v>
      </c>
      <c r="AJ40" s="29">
        <v>2291200</v>
      </c>
      <c r="AK40" s="29">
        <f t="shared" si="15"/>
        <v>8.9216237731049378E-3</v>
      </c>
      <c r="AL40" s="29">
        <v>2648177.75</v>
      </c>
      <c r="AM40" s="29">
        <f t="shared" si="16"/>
        <v>2.3350929406947267E-2</v>
      </c>
      <c r="AN40" s="29">
        <v>2297520</v>
      </c>
      <c r="AO40" s="29">
        <f t="shared" si="17"/>
        <v>2.0376790320682028E-2</v>
      </c>
      <c r="AP40" s="29">
        <v>3362914.25</v>
      </c>
      <c r="AQ40" s="29">
        <f t="shared" si="18"/>
        <v>2.8087939464439941E-2</v>
      </c>
      <c r="AR40" s="29">
        <v>1411200</v>
      </c>
      <c r="AS40" s="29">
        <f t="shared" si="19"/>
        <v>1.3583996072950192E-2</v>
      </c>
      <c r="AT40" s="29">
        <v>2322461.5</v>
      </c>
      <c r="AU40" s="29">
        <f t="shared" si="20"/>
        <v>1.6844622087387687E-2</v>
      </c>
      <c r="AV40" s="29">
        <v>2108444.5</v>
      </c>
      <c r="AW40" s="29">
        <f t="shared" si="21"/>
        <v>1.4242975767046757E-2</v>
      </c>
    </row>
    <row r="41" spans="1:49">
      <c r="A41" s="2">
        <v>219</v>
      </c>
      <c r="B41" s="2" t="s">
        <v>205</v>
      </c>
      <c r="C41" s="2" t="s">
        <v>244</v>
      </c>
      <c r="D41" s="3">
        <v>133.19999999999999</v>
      </c>
      <c r="E41" s="3">
        <v>19.04</v>
      </c>
      <c r="F41" s="29">
        <v>0</v>
      </c>
      <c r="G41" s="29">
        <f t="shared" si="0"/>
        <v>0</v>
      </c>
      <c r="H41" s="29">
        <v>0</v>
      </c>
      <c r="I41" s="29">
        <f t="shared" si="1"/>
        <v>0</v>
      </c>
      <c r="J41" s="29">
        <v>0</v>
      </c>
      <c r="K41" s="29">
        <f t="shared" si="2"/>
        <v>0</v>
      </c>
      <c r="L41" s="29">
        <v>0</v>
      </c>
      <c r="M41" s="29">
        <f t="shared" si="3"/>
        <v>0</v>
      </c>
      <c r="N41" s="29">
        <v>3208426.75</v>
      </c>
      <c r="O41" s="29">
        <f t="shared" si="4"/>
        <v>3.0905542849624075E-3</v>
      </c>
      <c r="P41" s="29">
        <v>2836800</v>
      </c>
      <c r="Q41" s="29">
        <f t="shared" si="5"/>
        <v>2.938261147678185E-3</v>
      </c>
      <c r="R41" s="29">
        <v>0</v>
      </c>
      <c r="S41" s="29">
        <f t="shared" si="6"/>
        <v>0</v>
      </c>
      <c r="T41" s="29">
        <v>0</v>
      </c>
      <c r="U41" s="29">
        <f t="shared" si="7"/>
        <v>0</v>
      </c>
      <c r="V41" s="29">
        <v>0</v>
      </c>
      <c r="W41" s="29">
        <f t="shared" si="8"/>
        <v>0</v>
      </c>
      <c r="X41" s="29">
        <v>0</v>
      </c>
      <c r="Y41" s="29">
        <f t="shared" si="9"/>
        <v>0</v>
      </c>
      <c r="Z41" s="29">
        <v>0</v>
      </c>
      <c r="AA41" s="29">
        <f t="shared" si="10"/>
        <v>0</v>
      </c>
      <c r="AB41" s="29">
        <v>0</v>
      </c>
      <c r="AC41" s="29">
        <f t="shared" si="11"/>
        <v>0</v>
      </c>
      <c r="AD41" s="29">
        <v>230399.984375</v>
      </c>
      <c r="AE41" s="29">
        <f t="shared" si="12"/>
        <v>1.0742991846444539E-3</v>
      </c>
      <c r="AF41" s="29">
        <v>0</v>
      </c>
      <c r="AG41" s="29">
        <f t="shared" si="13"/>
        <v>0</v>
      </c>
      <c r="AH41" s="29">
        <v>0</v>
      </c>
      <c r="AI41" s="29">
        <f t="shared" si="14"/>
        <v>0</v>
      </c>
      <c r="AJ41" s="29">
        <v>0</v>
      </c>
      <c r="AK41" s="29">
        <f t="shared" si="15"/>
        <v>0</v>
      </c>
      <c r="AL41" s="29">
        <v>0</v>
      </c>
      <c r="AM41" s="29">
        <f t="shared" si="16"/>
        <v>0</v>
      </c>
      <c r="AN41" s="29">
        <v>0</v>
      </c>
      <c r="AO41" s="29">
        <f t="shared" si="17"/>
        <v>0</v>
      </c>
      <c r="AP41" s="29">
        <v>0</v>
      </c>
      <c r="AQ41" s="29">
        <f t="shared" si="18"/>
        <v>0</v>
      </c>
      <c r="AR41" s="29">
        <v>0</v>
      </c>
      <c r="AS41" s="29">
        <f t="shared" si="19"/>
        <v>0</v>
      </c>
      <c r="AT41" s="29">
        <v>0</v>
      </c>
      <c r="AU41" s="29">
        <f t="shared" si="20"/>
        <v>0</v>
      </c>
      <c r="AV41" s="29">
        <v>0</v>
      </c>
      <c r="AW41" s="29">
        <f t="shared" si="21"/>
        <v>0</v>
      </c>
    </row>
    <row r="42" spans="1:49">
      <c r="A42" s="2">
        <v>220</v>
      </c>
      <c r="B42" s="2" t="s">
        <v>205</v>
      </c>
      <c r="C42" s="2" t="s">
        <v>245</v>
      </c>
      <c r="D42" s="3">
        <v>133.32</v>
      </c>
      <c r="E42" s="3">
        <v>11.86</v>
      </c>
      <c r="F42" s="29">
        <v>0</v>
      </c>
      <c r="G42" s="29">
        <f t="shared" si="0"/>
        <v>0</v>
      </c>
      <c r="H42" s="29">
        <v>0</v>
      </c>
      <c r="I42" s="29">
        <f t="shared" si="1"/>
        <v>0</v>
      </c>
      <c r="J42" s="29">
        <v>0</v>
      </c>
      <c r="K42" s="29">
        <f t="shared" si="2"/>
        <v>0</v>
      </c>
      <c r="L42" s="29">
        <v>0</v>
      </c>
      <c r="M42" s="29">
        <f t="shared" si="3"/>
        <v>0</v>
      </c>
      <c r="N42" s="29">
        <v>0</v>
      </c>
      <c r="O42" s="29">
        <f t="shared" si="4"/>
        <v>0</v>
      </c>
      <c r="P42" s="29">
        <v>0</v>
      </c>
      <c r="Q42" s="29">
        <f t="shared" si="5"/>
        <v>0</v>
      </c>
      <c r="R42" s="29">
        <v>0</v>
      </c>
      <c r="S42" s="29">
        <f t="shared" si="6"/>
        <v>0</v>
      </c>
      <c r="T42" s="29">
        <v>0</v>
      </c>
      <c r="U42" s="29">
        <f t="shared" si="7"/>
        <v>0</v>
      </c>
      <c r="V42" s="29">
        <v>0</v>
      </c>
      <c r="W42" s="29">
        <f t="shared" si="8"/>
        <v>0</v>
      </c>
      <c r="X42" s="29">
        <v>0</v>
      </c>
      <c r="Y42" s="29">
        <f t="shared" si="9"/>
        <v>0</v>
      </c>
      <c r="Z42" s="29">
        <v>0</v>
      </c>
      <c r="AA42" s="29">
        <f t="shared" si="10"/>
        <v>0</v>
      </c>
      <c r="AB42" s="29">
        <v>0</v>
      </c>
      <c r="AC42" s="29">
        <f t="shared" si="11"/>
        <v>0</v>
      </c>
      <c r="AD42" s="29">
        <v>0</v>
      </c>
      <c r="AE42" s="29">
        <f t="shared" si="12"/>
        <v>0</v>
      </c>
      <c r="AF42" s="29">
        <v>285600</v>
      </c>
      <c r="AG42" s="29">
        <f t="shared" si="13"/>
        <v>1.3454158945663938E-3</v>
      </c>
      <c r="AH42" s="29">
        <v>18777966</v>
      </c>
      <c r="AI42" s="29">
        <f t="shared" si="14"/>
        <v>7.6963595724395303E-2</v>
      </c>
      <c r="AJ42" s="29">
        <v>19321538</v>
      </c>
      <c r="AK42" s="29">
        <f t="shared" si="15"/>
        <v>7.5235462968641073E-2</v>
      </c>
      <c r="AL42" s="29">
        <v>0</v>
      </c>
      <c r="AM42" s="29">
        <f t="shared" si="16"/>
        <v>0</v>
      </c>
      <c r="AN42" s="29">
        <v>0</v>
      </c>
      <c r="AO42" s="29">
        <f t="shared" si="17"/>
        <v>0</v>
      </c>
      <c r="AP42" s="29">
        <v>0</v>
      </c>
      <c r="AQ42" s="29">
        <f t="shared" si="18"/>
        <v>0</v>
      </c>
      <c r="AR42" s="29">
        <v>0</v>
      </c>
      <c r="AS42" s="29">
        <f t="shared" si="19"/>
        <v>0</v>
      </c>
      <c r="AT42" s="29">
        <v>0</v>
      </c>
      <c r="AU42" s="29">
        <f t="shared" si="20"/>
        <v>0</v>
      </c>
      <c r="AV42" s="29">
        <v>0</v>
      </c>
      <c r="AW42" s="29">
        <f t="shared" si="21"/>
        <v>0</v>
      </c>
    </row>
    <row r="43" spans="1:49">
      <c r="A43" s="2">
        <v>221</v>
      </c>
      <c r="B43" s="2" t="s">
        <v>205</v>
      </c>
      <c r="C43" s="2" t="s">
        <v>246</v>
      </c>
      <c r="D43" s="3">
        <v>133.32</v>
      </c>
      <c r="E43" s="3">
        <v>25.85</v>
      </c>
      <c r="F43" s="29">
        <v>0</v>
      </c>
      <c r="G43" s="29">
        <f t="shared" si="0"/>
        <v>0</v>
      </c>
      <c r="H43" s="29">
        <v>0</v>
      </c>
      <c r="I43" s="29">
        <f t="shared" si="1"/>
        <v>0</v>
      </c>
      <c r="J43" s="29">
        <v>13277542</v>
      </c>
      <c r="K43" s="29">
        <f t="shared" si="2"/>
        <v>1.9292848297335057E-2</v>
      </c>
      <c r="L43" s="29">
        <v>7495836.5</v>
      </c>
      <c r="M43" s="29">
        <f t="shared" si="3"/>
        <v>8.5392247322900044E-3</v>
      </c>
      <c r="N43" s="29">
        <v>0</v>
      </c>
      <c r="O43" s="29">
        <f t="shared" si="4"/>
        <v>0</v>
      </c>
      <c r="P43" s="29">
        <v>0</v>
      </c>
      <c r="Q43" s="29">
        <f t="shared" si="5"/>
        <v>0</v>
      </c>
      <c r="R43" s="29">
        <v>0</v>
      </c>
      <c r="S43" s="29">
        <f t="shared" si="6"/>
        <v>0</v>
      </c>
      <c r="T43" s="29">
        <v>0</v>
      </c>
      <c r="U43" s="29">
        <f t="shared" si="7"/>
        <v>0</v>
      </c>
      <c r="V43" s="29">
        <v>0</v>
      </c>
      <c r="W43" s="29">
        <f t="shared" si="8"/>
        <v>0</v>
      </c>
      <c r="X43" s="29">
        <v>0</v>
      </c>
      <c r="Y43" s="29">
        <f t="shared" si="9"/>
        <v>0</v>
      </c>
      <c r="Z43" s="29">
        <v>0</v>
      </c>
      <c r="AA43" s="29">
        <f t="shared" si="10"/>
        <v>0</v>
      </c>
      <c r="AB43" s="29">
        <v>0</v>
      </c>
      <c r="AC43" s="29">
        <f t="shared" si="11"/>
        <v>0</v>
      </c>
      <c r="AD43" s="29">
        <v>0</v>
      </c>
      <c r="AE43" s="29">
        <f t="shared" si="12"/>
        <v>0</v>
      </c>
      <c r="AF43" s="29">
        <v>0</v>
      </c>
      <c r="AG43" s="29">
        <f t="shared" si="13"/>
        <v>0</v>
      </c>
      <c r="AH43" s="29">
        <v>0</v>
      </c>
      <c r="AI43" s="29">
        <f t="shared" si="14"/>
        <v>0</v>
      </c>
      <c r="AJ43" s="29">
        <v>0</v>
      </c>
      <c r="AK43" s="29">
        <f t="shared" si="15"/>
        <v>0</v>
      </c>
      <c r="AL43" s="29">
        <v>0</v>
      </c>
      <c r="AM43" s="29">
        <f t="shared" si="16"/>
        <v>0</v>
      </c>
      <c r="AN43" s="29">
        <v>0</v>
      </c>
      <c r="AO43" s="29">
        <f t="shared" si="17"/>
        <v>0</v>
      </c>
      <c r="AP43" s="29">
        <v>0</v>
      </c>
      <c r="AQ43" s="29">
        <f t="shared" si="18"/>
        <v>0</v>
      </c>
      <c r="AR43" s="29">
        <v>0</v>
      </c>
      <c r="AS43" s="29">
        <f t="shared" si="19"/>
        <v>0</v>
      </c>
      <c r="AT43" s="29">
        <v>0</v>
      </c>
      <c r="AU43" s="29">
        <f t="shared" si="20"/>
        <v>0</v>
      </c>
      <c r="AV43" s="29">
        <v>0</v>
      </c>
      <c r="AW43" s="29">
        <f t="shared" si="21"/>
        <v>0</v>
      </c>
    </row>
    <row r="44" spans="1:49">
      <c r="A44" s="2">
        <v>222</v>
      </c>
      <c r="B44" s="2" t="s">
        <v>205</v>
      </c>
      <c r="C44" s="2" t="s">
        <v>247</v>
      </c>
      <c r="D44" s="3">
        <v>133.32</v>
      </c>
      <c r="E44" s="3">
        <v>26.48</v>
      </c>
      <c r="F44" s="29">
        <v>0</v>
      </c>
      <c r="G44" s="29">
        <f t="shared" si="0"/>
        <v>0</v>
      </c>
      <c r="H44" s="29">
        <v>0</v>
      </c>
      <c r="I44" s="29">
        <f t="shared" si="1"/>
        <v>0</v>
      </c>
      <c r="J44" s="29">
        <v>1798153.75</v>
      </c>
      <c r="K44" s="29">
        <f t="shared" si="2"/>
        <v>2.6127959161442792E-3</v>
      </c>
      <c r="L44" s="29">
        <v>6306458</v>
      </c>
      <c r="M44" s="29">
        <f t="shared" si="3"/>
        <v>7.1842898556749683E-3</v>
      </c>
      <c r="N44" s="29">
        <v>0</v>
      </c>
      <c r="O44" s="29">
        <f t="shared" si="4"/>
        <v>0</v>
      </c>
      <c r="P44" s="29">
        <v>0</v>
      </c>
      <c r="Q44" s="29">
        <f t="shared" si="5"/>
        <v>0</v>
      </c>
      <c r="R44" s="29">
        <v>0</v>
      </c>
      <c r="S44" s="29">
        <f t="shared" si="6"/>
        <v>0</v>
      </c>
      <c r="T44" s="29">
        <v>0</v>
      </c>
      <c r="U44" s="29">
        <f t="shared" si="7"/>
        <v>0</v>
      </c>
      <c r="V44" s="29">
        <v>0</v>
      </c>
      <c r="W44" s="29">
        <f t="shared" si="8"/>
        <v>0</v>
      </c>
      <c r="X44" s="29">
        <v>0</v>
      </c>
      <c r="Y44" s="29">
        <f t="shared" si="9"/>
        <v>0</v>
      </c>
      <c r="Z44" s="29">
        <v>0</v>
      </c>
      <c r="AA44" s="29">
        <f t="shared" si="10"/>
        <v>0</v>
      </c>
      <c r="AB44" s="29">
        <v>204800.015625</v>
      </c>
      <c r="AC44" s="29">
        <f t="shared" si="11"/>
        <v>6.6996634437919598E-4</v>
      </c>
      <c r="AD44" s="29">
        <v>0</v>
      </c>
      <c r="AE44" s="29">
        <f t="shared" si="12"/>
        <v>0</v>
      </c>
      <c r="AF44" s="29">
        <v>0</v>
      </c>
      <c r="AG44" s="29">
        <f t="shared" si="13"/>
        <v>0</v>
      </c>
      <c r="AH44" s="29">
        <v>0</v>
      </c>
      <c r="AI44" s="29">
        <f t="shared" si="14"/>
        <v>0</v>
      </c>
      <c r="AJ44" s="29">
        <v>0</v>
      </c>
      <c r="AK44" s="29">
        <f t="shared" si="15"/>
        <v>0</v>
      </c>
      <c r="AL44" s="29">
        <v>0</v>
      </c>
      <c r="AM44" s="29">
        <f t="shared" si="16"/>
        <v>0</v>
      </c>
      <c r="AN44" s="29">
        <v>0</v>
      </c>
      <c r="AO44" s="29">
        <f t="shared" si="17"/>
        <v>0</v>
      </c>
      <c r="AP44" s="29">
        <v>0</v>
      </c>
      <c r="AQ44" s="29">
        <f t="shared" si="18"/>
        <v>0</v>
      </c>
      <c r="AR44" s="29">
        <v>0</v>
      </c>
      <c r="AS44" s="29">
        <f t="shared" si="19"/>
        <v>0</v>
      </c>
      <c r="AT44" s="29">
        <v>0</v>
      </c>
      <c r="AU44" s="29">
        <f t="shared" si="20"/>
        <v>0</v>
      </c>
      <c r="AV44" s="29">
        <v>0</v>
      </c>
      <c r="AW44" s="29">
        <f t="shared" si="21"/>
        <v>0</v>
      </c>
    </row>
    <row r="45" spans="1:49">
      <c r="A45" s="2">
        <v>223</v>
      </c>
      <c r="B45" s="2" t="s">
        <v>205</v>
      </c>
      <c r="C45" s="2" t="s">
        <v>248</v>
      </c>
      <c r="D45" s="3">
        <v>135.36000000000001</v>
      </c>
      <c r="E45" s="3">
        <v>25.78</v>
      </c>
      <c r="F45" s="29">
        <v>0</v>
      </c>
      <c r="G45" s="29">
        <f t="shared" si="0"/>
        <v>0</v>
      </c>
      <c r="H45" s="29">
        <v>0</v>
      </c>
      <c r="I45" s="29">
        <f t="shared" si="1"/>
        <v>0</v>
      </c>
      <c r="J45" s="29">
        <v>24495768</v>
      </c>
      <c r="K45" s="29">
        <f t="shared" si="2"/>
        <v>3.5593420525479383E-2</v>
      </c>
      <c r="L45" s="29">
        <v>28394058</v>
      </c>
      <c r="M45" s="29">
        <f t="shared" si="3"/>
        <v>3.2346388868497451E-2</v>
      </c>
      <c r="N45" s="29">
        <v>69239200</v>
      </c>
      <c r="O45" s="29">
        <f t="shared" si="4"/>
        <v>6.6695462580646139E-2</v>
      </c>
      <c r="P45" s="29">
        <v>0</v>
      </c>
      <c r="Q45" s="29">
        <f t="shared" si="5"/>
        <v>0</v>
      </c>
      <c r="R45" s="29">
        <v>0</v>
      </c>
      <c r="S45" s="29">
        <f t="shared" si="6"/>
        <v>0</v>
      </c>
      <c r="T45" s="29">
        <v>0</v>
      </c>
      <c r="U45" s="29">
        <f t="shared" si="7"/>
        <v>0</v>
      </c>
      <c r="V45" s="29">
        <v>0</v>
      </c>
      <c r="W45" s="29">
        <f t="shared" si="8"/>
        <v>0</v>
      </c>
      <c r="X45" s="29">
        <v>0</v>
      </c>
      <c r="Y45" s="29">
        <f t="shared" si="9"/>
        <v>0</v>
      </c>
      <c r="Z45" s="29">
        <v>0</v>
      </c>
      <c r="AA45" s="29">
        <f t="shared" si="10"/>
        <v>0</v>
      </c>
      <c r="AB45" s="29">
        <v>0</v>
      </c>
      <c r="AC45" s="29">
        <f t="shared" si="11"/>
        <v>0</v>
      </c>
      <c r="AD45" s="29">
        <v>0</v>
      </c>
      <c r="AE45" s="29">
        <f t="shared" si="12"/>
        <v>0</v>
      </c>
      <c r="AF45" s="29">
        <v>0</v>
      </c>
      <c r="AG45" s="29">
        <f t="shared" si="13"/>
        <v>0</v>
      </c>
      <c r="AH45" s="29">
        <v>0</v>
      </c>
      <c r="AI45" s="29">
        <f t="shared" si="14"/>
        <v>0</v>
      </c>
      <c r="AJ45" s="29">
        <v>0</v>
      </c>
      <c r="AK45" s="29">
        <f t="shared" si="15"/>
        <v>0</v>
      </c>
      <c r="AL45" s="29">
        <v>0</v>
      </c>
      <c r="AM45" s="29">
        <f t="shared" si="16"/>
        <v>0</v>
      </c>
      <c r="AN45" s="29">
        <v>0</v>
      </c>
      <c r="AO45" s="29">
        <f t="shared" si="17"/>
        <v>0</v>
      </c>
      <c r="AP45" s="29">
        <v>0</v>
      </c>
      <c r="AQ45" s="29">
        <f t="shared" si="18"/>
        <v>0</v>
      </c>
      <c r="AR45" s="29">
        <v>0</v>
      </c>
      <c r="AS45" s="29">
        <f t="shared" si="19"/>
        <v>0</v>
      </c>
      <c r="AT45" s="29">
        <v>0</v>
      </c>
      <c r="AU45" s="29">
        <f t="shared" si="20"/>
        <v>0</v>
      </c>
      <c r="AV45" s="29">
        <v>0</v>
      </c>
      <c r="AW45" s="29">
        <f t="shared" si="21"/>
        <v>0</v>
      </c>
    </row>
    <row r="46" spans="1:49">
      <c r="A46" s="2">
        <v>224</v>
      </c>
      <c r="B46" s="2" t="s">
        <v>205</v>
      </c>
      <c r="C46" s="2" t="s">
        <v>249</v>
      </c>
      <c r="D46" s="3">
        <v>135.47999999999999</v>
      </c>
      <c r="E46" s="3">
        <v>26.48</v>
      </c>
      <c r="F46" s="29">
        <v>0</v>
      </c>
      <c r="G46" s="29">
        <f t="shared" si="0"/>
        <v>0</v>
      </c>
      <c r="H46" s="29">
        <v>0</v>
      </c>
      <c r="I46" s="29">
        <f t="shared" si="1"/>
        <v>0</v>
      </c>
      <c r="J46" s="29">
        <v>0</v>
      </c>
      <c r="K46" s="29">
        <f t="shared" si="2"/>
        <v>0</v>
      </c>
      <c r="L46" s="29">
        <v>3142585.5</v>
      </c>
      <c r="M46" s="29">
        <f t="shared" si="3"/>
        <v>3.5800198983710427E-3</v>
      </c>
      <c r="N46" s="29">
        <v>0</v>
      </c>
      <c r="O46" s="29">
        <f t="shared" si="4"/>
        <v>0</v>
      </c>
      <c r="P46" s="29">
        <v>0</v>
      </c>
      <c r="Q46" s="29">
        <f t="shared" si="5"/>
        <v>0</v>
      </c>
      <c r="R46" s="29">
        <v>0</v>
      </c>
      <c r="S46" s="29">
        <f t="shared" si="6"/>
        <v>0</v>
      </c>
      <c r="T46" s="29">
        <v>0</v>
      </c>
      <c r="U46" s="29">
        <f t="shared" si="7"/>
        <v>0</v>
      </c>
      <c r="V46" s="29">
        <v>0</v>
      </c>
      <c r="W46" s="29">
        <f t="shared" si="8"/>
        <v>0</v>
      </c>
      <c r="X46" s="29">
        <v>0</v>
      </c>
      <c r="Y46" s="29">
        <f t="shared" si="9"/>
        <v>0</v>
      </c>
      <c r="Z46" s="29">
        <v>0</v>
      </c>
      <c r="AA46" s="29">
        <f t="shared" si="10"/>
        <v>0</v>
      </c>
      <c r="AB46" s="29">
        <v>0</v>
      </c>
      <c r="AC46" s="29">
        <f t="shared" si="11"/>
        <v>0</v>
      </c>
      <c r="AD46" s="29">
        <v>0</v>
      </c>
      <c r="AE46" s="29">
        <f t="shared" si="12"/>
        <v>0</v>
      </c>
      <c r="AF46" s="29">
        <v>0</v>
      </c>
      <c r="AG46" s="29">
        <f t="shared" si="13"/>
        <v>0</v>
      </c>
      <c r="AH46" s="29">
        <v>0</v>
      </c>
      <c r="AI46" s="29">
        <f t="shared" si="14"/>
        <v>0</v>
      </c>
      <c r="AJ46" s="29">
        <v>0</v>
      </c>
      <c r="AK46" s="29">
        <f t="shared" si="15"/>
        <v>0</v>
      </c>
      <c r="AL46" s="29">
        <v>0</v>
      </c>
      <c r="AM46" s="29">
        <f t="shared" si="16"/>
        <v>0</v>
      </c>
      <c r="AN46" s="29">
        <v>0</v>
      </c>
      <c r="AO46" s="29">
        <f t="shared" si="17"/>
        <v>0</v>
      </c>
      <c r="AP46" s="29">
        <v>0</v>
      </c>
      <c r="AQ46" s="29">
        <f t="shared" si="18"/>
        <v>0</v>
      </c>
      <c r="AR46" s="29">
        <v>0</v>
      </c>
      <c r="AS46" s="29">
        <f t="shared" si="19"/>
        <v>0</v>
      </c>
      <c r="AT46" s="29">
        <v>0</v>
      </c>
      <c r="AU46" s="29">
        <f t="shared" si="20"/>
        <v>0</v>
      </c>
      <c r="AV46" s="29">
        <v>0</v>
      </c>
      <c r="AW46" s="29">
        <f t="shared" si="21"/>
        <v>0</v>
      </c>
    </row>
    <row r="47" spans="1:49">
      <c r="A47" s="2">
        <v>225</v>
      </c>
      <c r="B47" s="2" t="s">
        <v>205</v>
      </c>
      <c r="C47" s="2" t="s">
        <v>250</v>
      </c>
      <c r="D47" s="3">
        <v>136.32</v>
      </c>
      <c r="E47" s="3">
        <v>25.46</v>
      </c>
      <c r="F47" s="29">
        <v>0</v>
      </c>
      <c r="G47" s="29">
        <f t="shared" si="0"/>
        <v>0</v>
      </c>
      <c r="H47" s="29">
        <v>0</v>
      </c>
      <c r="I47" s="29">
        <f t="shared" si="1"/>
        <v>0</v>
      </c>
      <c r="J47" s="29">
        <v>20533.33203125</v>
      </c>
      <c r="K47" s="29">
        <f t="shared" si="2"/>
        <v>2.9835828040891674E-5</v>
      </c>
      <c r="L47" s="29">
        <v>0</v>
      </c>
      <c r="M47" s="29">
        <f t="shared" si="3"/>
        <v>0</v>
      </c>
      <c r="N47" s="29">
        <v>0</v>
      </c>
      <c r="O47" s="29">
        <f t="shared" si="4"/>
        <v>0</v>
      </c>
      <c r="P47" s="29">
        <v>15951281</v>
      </c>
      <c r="Q47" s="29">
        <f t="shared" si="5"/>
        <v>1.652179540961549E-2</v>
      </c>
      <c r="R47" s="29">
        <v>807163.625</v>
      </c>
      <c r="S47" s="29">
        <f t="shared" si="6"/>
        <v>7.5479846222740576E-4</v>
      </c>
      <c r="T47" s="29">
        <v>148586.671875</v>
      </c>
      <c r="U47" s="29">
        <f t="shared" si="7"/>
        <v>1.5079913900512283E-4</v>
      </c>
      <c r="V47" s="29">
        <v>0</v>
      </c>
      <c r="W47" s="29">
        <f t="shared" si="8"/>
        <v>0</v>
      </c>
      <c r="X47" s="29">
        <v>0</v>
      </c>
      <c r="Y47" s="29">
        <f t="shared" si="9"/>
        <v>0</v>
      </c>
      <c r="Z47" s="29">
        <v>0</v>
      </c>
      <c r="AA47" s="29">
        <f t="shared" si="10"/>
        <v>0</v>
      </c>
      <c r="AB47" s="29">
        <v>0</v>
      </c>
      <c r="AC47" s="29">
        <f t="shared" si="11"/>
        <v>0</v>
      </c>
      <c r="AD47" s="29">
        <v>0</v>
      </c>
      <c r="AE47" s="29">
        <f t="shared" si="12"/>
        <v>0</v>
      </c>
      <c r="AF47" s="29">
        <v>0</v>
      </c>
      <c r="AG47" s="29">
        <f t="shared" si="13"/>
        <v>0</v>
      </c>
      <c r="AH47" s="29">
        <v>0</v>
      </c>
      <c r="AI47" s="29">
        <f t="shared" si="14"/>
        <v>0</v>
      </c>
      <c r="AJ47" s="29">
        <v>0</v>
      </c>
      <c r="AK47" s="29">
        <f t="shared" si="15"/>
        <v>0</v>
      </c>
      <c r="AL47" s="29">
        <v>0</v>
      </c>
      <c r="AM47" s="29">
        <f t="shared" si="16"/>
        <v>0</v>
      </c>
      <c r="AN47" s="29">
        <v>0</v>
      </c>
      <c r="AO47" s="29">
        <f t="shared" si="17"/>
        <v>0</v>
      </c>
      <c r="AP47" s="29">
        <v>0</v>
      </c>
      <c r="AQ47" s="29">
        <f t="shared" si="18"/>
        <v>0</v>
      </c>
      <c r="AR47" s="29">
        <v>0</v>
      </c>
      <c r="AS47" s="29">
        <f t="shared" si="19"/>
        <v>0</v>
      </c>
      <c r="AT47" s="29">
        <v>0</v>
      </c>
      <c r="AU47" s="29">
        <f t="shared" si="20"/>
        <v>0</v>
      </c>
      <c r="AV47" s="29">
        <v>0</v>
      </c>
      <c r="AW47" s="29">
        <f t="shared" si="21"/>
        <v>0</v>
      </c>
    </row>
    <row r="48" spans="1:49">
      <c r="A48" s="2">
        <v>226</v>
      </c>
      <c r="B48" s="2" t="s">
        <v>205</v>
      </c>
      <c r="C48" s="2" t="s">
        <v>251</v>
      </c>
      <c r="D48" s="3">
        <v>136.32</v>
      </c>
      <c r="E48" s="3">
        <v>26.48</v>
      </c>
      <c r="F48" s="29">
        <v>0</v>
      </c>
      <c r="G48" s="29">
        <f t="shared" si="0"/>
        <v>0</v>
      </c>
      <c r="H48" s="29">
        <v>0</v>
      </c>
      <c r="I48" s="29">
        <f t="shared" si="1"/>
        <v>0</v>
      </c>
      <c r="J48" s="29">
        <v>0</v>
      </c>
      <c r="K48" s="29">
        <f t="shared" si="2"/>
        <v>0</v>
      </c>
      <c r="L48" s="29">
        <v>200255.078125</v>
      </c>
      <c r="M48" s="29">
        <f t="shared" si="3"/>
        <v>2.2812972453330156E-4</v>
      </c>
      <c r="N48" s="29">
        <v>0</v>
      </c>
      <c r="O48" s="29">
        <f t="shared" si="4"/>
        <v>0</v>
      </c>
      <c r="P48" s="29">
        <v>0</v>
      </c>
      <c r="Q48" s="29">
        <f t="shared" si="5"/>
        <v>0</v>
      </c>
      <c r="R48" s="29">
        <v>0</v>
      </c>
      <c r="S48" s="29">
        <f t="shared" si="6"/>
        <v>0</v>
      </c>
      <c r="T48" s="29">
        <v>0</v>
      </c>
      <c r="U48" s="29">
        <f t="shared" si="7"/>
        <v>0</v>
      </c>
      <c r="V48" s="29">
        <v>0</v>
      </c>
      <c r="W48" s="29">
        <f t="shared" si="8"/>
        <v>0</v>
      </c>
      <c r="X48" s="29">
        <v>0</v>
      </c>
      <c r="Y48" s="29">
        <f t="shared" si="9"/>
        <v>0</v>
      </c>
      <c r="Z48" s="29">
        <v>0</v>
      </c>
      <c r="AA48" s="29">
        <f t="shared" si="10"/>
        <v>0</v>
      </c>
      <c r="AB48" s="29">
        <v>0</v>
      </c>
      <c r="AC48" s="29">
        <f t="shared" si="11"/>
        <v>0</v>
      </c>
      <c r="AD48" s="29">
        <v>0</v>
      </c>
      <c r="AE48" s="29">
        <f t="shared" si="12"/>
        <v>0</v>
      </c>
      <c r="AF48" s="29">
        <v>0</v>
      </c>
      <c r="AG48" s="29">
        <f t="shared" si="13"/>
        <v>0</v>
      </c>
      <c r="AH48" s="29">
        <v>0</v>
      </c>
      <c r="AI48" s="29">
        <f t="shared" si="14"/>
        <v>0</v>
      </c>
      <c r="AJ48" s="29">
        <v>0</v>
      </c>
      <c r="AK48" s="29">
        <f t="shared" si="15"/>
        <v>0</v>
      </c>
      <c r="AL48" s="29">
        <v>0</v>
      </c>
      <c r="AM48" s="29">
        <f t="shared" si="16"/>
        <v>0</v>
      </c>
      <c r="AN48" s="29">
        <v>0</v>
      </c>
      <c r="AO48" s="29">
        <f t="shared" si="17"/>
        <v>0</v>
      </c>
      <c r="AP48" s="29">
        <v>0</v>
      </c>
      <c r="AQ48" s="29">
        <f t="shared" si="18"/>
        <v>0</v>
      </c>
      <c r="AR48" s="29">
        <v>0</v>
      </c>
      <c r="AS48" s="29">
        <f t="shared" si="19"/>
        <v>0</v>
      </c>
      <c r="AT48" s="29">
        <v>0</v>
      </c>
      <c r="AU48" s="29">
        <f t="shared" si="20"/>
        <v>0</v>
      </c>
      <c r="AV48" s="29">
        <v>0</v>
      </c>
      <c r="AW48" s="29">
        <f t="shared" si="21"/>
        <v>0</v>
      </c>
    </row>
    <row r="49" spans="1:49">
      <c r="A49" s="2">
        <v>227</v>
      </c>
      <c r="B49" s="2" t="s">
        <v>205</v>
      </c>
      <c r="C49" s="2" t="s">
        <v>252</v>
      </c>
      <c r="D49" s="3">
        <v>137.16</v>
      </c>
      <c r="E49" s="3">
        <v>24.54</v>
      </c>
      <c r="F49" s="29">
        <v>0</v>
      </c>
      <c r="G49" s="29">
        <f t="shared" si="0"/>
        <v>0</v>
      </c>
      <c r="H49" s="29">
        <v>0</v>
      </c>
      <c r="I49" s="29">
        <f t="shared" si="1"/>
        <v>0</v>
      </c>
      <c r="J49" s="29">
        <v>13951333</v>
      </c>
      <c r="K49" s="29">
        <f t="shared" si="2"/>
        <v>2.0271896041797827E-2</v>
      </c>
      <c r="L49" s="29">
        <v>13960500</v>
      </c>
      <c r="M49" s="29">
        <f t="shared" si="3"/>
        <v>1.5903741613779145E-2</v>
      </c>
      <c r="N49" s="29">
        <v>19685782</v>
      </c>
      <c r="O49" s="29">
        <f t="shared" si="4"/>
        <v>1.8962557868256097E-2</v>
      </c>
      <c r="P49" s="29">
        <v>20178000</v>
      </c>
      <c r="Q49" s="29">
        <f t="shared" si="5"/>
        <v>2.0899687478091657E-2</v>
      </c>
      <c r="R49" s="29">
        <v>1256000</v>
      </c>
      <c r="S49" s="29">
        <f t="shared" si="6"/>
        <v>1.1745163424053229E-3</v>
      </c>
      <c r="T49" s="29">
        <v>1563600</v>
      </c>
      <c r="U49" s="29">
        <f t="shared" si="7"/>
        <v>1.5868821259202193E-3</v>
      </c>
      <c r="V49" s="29">
        <v>0</v>
      </c>
      <c r="W49" s="29">
        <f t="shared" si="8"/>
        <v>0</v>
      </c>
      <c r="X49" s="29">
        <v>0</v>
      </c>
      <c r="Y49" s="29">
        <f t="shared" si="9"/>
        <v>0</v>
      </c>
      <c r="Z49" s="29">
        <v>0</v>
      </c>
      <c r="AA49" s="29">
        <f t="shared" si="10"/>
        <v>0</v>
      </c>
      <c r="AB49" s="29">
        <v>0</v>
      </c>
      <c r="AC49" s="29">
        <f t="shared" si="11"/>
        <v>0</v>
      </c>
      <c r="AD49" s="29">
        <v>0</v>
      </c>
      <c r="AE49" s="29">
        <f t="shared" si="12"/>
        <v>0</v>
      </c>
      <c r="AF49" s="29">
        <v>0</v>
      </c>
      <c r="AG49" s="29">
        <f t="shared" si="13"/>
        <v>0</v>
      </c>
      <c r="AH49" s="29">
        <v>0</v>
      </c>
      <c r="AI49" s="29">
        <f t="shared" si="14"/>
        <v>0</v>
      </c>
      <c r="AJ49" s="29">
        <v>0</v>
      </c>
      <c r="AK49" s="29">
        <f t="shared" si="15"/>
        <v>0</v>
      </c>
      <c r="AL49" s="29">
        <v>0</v>
      </c>
      <c r="AM49" s="29">
        <f t="shared" si="16"/>
        <v>0</v>
      </c>
      <c r="AN49" s="29">
        <v>0</v>
      </c>
      <c r="AO49" s="29">
        <f t="shared" si="17"/>
        <v>0</v>
      </c>
      <c r="AP49" s="29">
        <v>0</v>
      </c>
      <c r="AQ49" s="29">
        <f t="shared" si="18"/>
        <v>0</v>
      </c>
      <c r="AR49" s="29">
        <v>0</v>
      </c>
      <c r="AS49" s="29">
        <f t="shared" si="19"/>
        <v>0</v>
      </c>
      <c r="AT49" s="29">
        <v>0</v>
      </c>
      <c r="AU49" s="29">
        <f t="shared" si="20"/>
        <v>0</v>
      </c>
      <c r="AV49" s="29">
        <v>0</v>
      </c>
      <c r="AW49" s="29">
        <f t="shared" si="21"/>
        <v>0</v>
      </c>
    </row>
    <row r="50" spans="1:49">
      <c r="A50" s="2">
        <v>228</v>
      </c>
      <c r="B50" s="2" t="s">
        <v>205</v>
      </c>
      <c r="C50" s="2" t="s">
        <v>253</v>
      </c>
      <c r="D50" s="3">
        <v>137.28</v>
      </c>
      <c r="E50" s="3">
        <v>21.72</v>
      </c>
      <c r="F50" s="29">
        <v>0</v>
      </c>
      <c r="G50" s="29">
        <f t="shared" si="0"/>
        <v>0</v>
      </c>
      <c r="H50" s="29">
        <v>0</v>
      </c>
      <c r="I50" s="29">
        <f t="shared" si="1"/>
        <v>0</v>
      </c>
      <c r="J50" s="29">
        <v>0</v>
      </c>
      <c r="K50" s="29">
        <f t="shared" si="2"/>
        <v>0</v>
      </c>
      <c r="L50" s="29">
        <v>0</v>
      </c>
      <c r="M50" s="29">
        <f t="shared" si="3"/>
        <v>0</v>
      </c>
      <c r="N50" s="29">
        <v>0</v>
      </c>
      <c r="O50" s="29">
        <f t="shared" si="4"/>
        <v>0</v>
      </c>
      <c r="P50" s="29">
        <v>0</v>
      </c>
      <c r="Q50" s="29">
        <f t="shared" si="5"/>
        <v>0</v>
      </c>
      <c r="R50" s="29">
        <v>3111822.25</v>
      </c>
      <c r="S50" s="29">
        <f t="shared" si="6"/>
        <v>2.909941152297374E-3</v>
      </c>
      <c r="T50" s="29">
        <v>2948400</v>
      </c>
      <c r="U50" s="29">
        <f t="shared" si="7"/>
        <v>2.9923019058986791E-3</v>
      </c>
      <c r="V50" s="29">
        <v>0</v>
      </c>
      <c r="W50" s="29">
        <f t="shared" si="8"/>
        <v>0</v>
      </c>
      <c r="X50" s="29">
        <v>0</v>
      </c>
      <c r="Y50" s="29">
        <f t="shared" si="9"/>
        <v>0</v>
      </c>
      <c r="Z50" s="29">
        <v>0</v>
      </c>
      <c r="AA50" s="29">
        <f t="shared" si="10"/>
        <v>0</v>
      </c>
      <c r="AB50" s="29">
        <v>0</v>
      </c>
      <c r="AC50" s="29">
        <f t="shared" si="11"/>
        <v>0</v>
      </c>
      <c r="AD50" s="29">
        <v>0</v>
      </c>
      <c r="AE50" s="29">
        <f t="shared" si="12"/>
        <v>0</v>
      </c>
      <c r="AF50" s="29">
        <v>0</v>
      </c>
      <c r="AG50" s="29">
        <f t="shared" si="13"/>
        <v>0</v>
      </c>
      <c r="AH50" s="29">
        <v>0</v>
      </c>
      <c r="AI50" s="29">
        <f t="shared" si="14"/>
        <v>0</v>
      </c>
      <c r="AJ50" s="29">
        <v>0</v>
      </c>
      <c r="AK50" s="29">
        <f t="shared" si="15"/>
        <v>0</v>
      </c>
      <c r="AL50" s="29">
        <v>0</v>
      </c>
      <c r="AM50" s="29">
        <f t="shared" si="16"/>
        <v>0</v>
      </c>
      <c r="AN50" s="29">
        <v>0</v>
      </c>
      <c r="AO50" s="29">
        <f t="shared" si="17"/>
        <v>0</v>
      </c>
      <c r="AP50" s="29">
        <v>0</v>
      </c>
      <c r="AQ50" s="29">
        <f t="shared" si="18"/>
        <v>0</v>
      </c>
      <c r="AR50" s="29">
        <v>0</v>
      </c>
      <c r="AS50" s="29">
        <f t="shared" si="19"/>
        <v>0</v>
      </c>
      <c r="AT50" s="29">
        <v>0</v>
      </c>
      <c r="AU50" s="29">
        <f t="shared" si="20"/>
        <v>0</v>
      </c>
      <c r="AV50" s="29">
        <v>0</v>
      </c>
      <c r="AW50" s="29">
        <f t="shared" si="21"/>
        <v>0</v>
      </c>
    </row>
    <row r="51" spans="1:49">
      <c r="A51" s="2">
        <v>229</v>
      </c>
      <c r="B51" s="2" t="s">
        <v>205</v>
      </c>
      <c r="C51" s="2" t="s">
        <v>254</v>
      </c>
      <c r="D51" s="3">
        <v>137.28</v>
      </c>
      <c r="E51" s="3">
        <v>26.79</v>
      </c>
      <c r="F51" s="29">
        <v>0</v>
      </c>
      <c r="G51" s="29">
        <f t="shared" si="0"/>
        <v>0</v>
      </c>
      <c r="H51" s="29">
        <v>0</v>
      </c>
      <c r="I51" s="29">
        <f t="shared" si="1"/>
        <v>0</v>
      </c>
      <c r="J51" s="29">
        <v>237090.90625</v>
      </c>
      <c r="K51" s="29">
        <f t="shared" si="2"/>
        <v>3.4450343948894591E-4</v>
      </c>
      <c r="L51" s="29">
        <v>0</v>
      </c>
      <c r="M51" s="29">
        <f t="shared" si="3"/>
        <v>0</v>
      </c>
      <c r="N51" s="29">
        <v>0</v>
      </c>
      <c r="O51" s="29">
        <f t="shared" si="4"/>
        <v>0</v>
      </c>
      <c r="P51" s="29">
        <v>0</v>
      </c>
      <c r="Q51" s="29">
        <f t="shared" si="5"/>
        <v>0</v>
      </c>
      <c r="R51" s="29">
        <v>0</v>
      </c>
      <c r="S51" s="29">
        <f t="shared" si="6"/>
        <v>0</v>
      </c>
      <c r="T51" s="29">
        <v>0</v>
      </c>
      <c r="U51" s="29">
        <f t="shared" si="7"/>
        <v>0</v>
      </c>
      <c r="V51" s="29">
        <v>0</v>
      </c>
      <c r="W51" s="29">
        <f t="shared" si="8"/>
        <v>0</v>
      </c>
      <c r="X51" s="29">
        <v>0</v>
      </c>
      <c r="Y51" s="29">
        <f t="shared" si="9"/>
        <v>0</v>
      </c>
      <c r="Z51" s="29">
        <v>0</v>
      </c>
      <c r="AA51" s="29">
        <f t="shared" si="10"/>
        <v>0</v>
      </c>
      <c r="AB51" s="29">
        <v>0</v>
      </c>
      <c r="AC51" s="29">
        <f t="shared" si="11"/>
        <v>0</v>
      </c>
      <c r="AD51" s="29">
        <v>0</v>
      </c>
      <c r="AE51" s="29">
        <f t="shared" si="12"/>
        <v>0</v>
      </c>
      <c r="AF51" s="29">
        <v>0</v>
      </c>
      <c r="AG51" s="29">
        <f t="shared" si="13"/>
        <v>0</v>
      </c>
      <c r="AH51" s="29">
        <v>0</v>
      </c>
      <c r="AI51" s="29">
        <f t="shared" si="14"/>
        <v>0</v>
      </c>
      <c r="AJ51" s="29">
        <v>0</v>
      </c>
      <c r="AK51" s="29">
        <f t="shared" si="15"/>
        <v>0</v>
      </c>
      <c r="AL51" s="29">
        <v>0</v>
      </c>
      <c r="AM51" s="29">
        <f t="shared" si="16"/>
        <v>0</v>
      </c>
      <c r="AN51" s="29">
        <v>0</v>
      </c>
      <c r="AO51" s="29">
        <f t="shared" si="17"/>
        <v>0</v>
      </c>
      <c r="AP51" s="29">
        <v>0</v>
      </c>
      <c r="AQ51" s="29">
        <f t="shared" si="18"/>
        <v>0</v>
      </c>
      <c r="AR51" s="29">
        <v>0</v>
      </c>
      <c r="AS51" s="29">
        <f t="shared" si="19"/>
        <v>0</v>
      </c>
      <c r="AT51" s="29">
        <v>0</v>
      </c>
      <c r="AU51" s="29">
        <f t="shared" si="20"/>
        <v>0</v>
      </c>
      <c r="AV51" s="29">
        <v>0</v>
      </c>
      <c r="AW51" s="29">
        <f t="shared" si="21"/>
        <v>0</v>
      </c>
    </row>
    <row r="52" spans="1:49">
      <c r="A52" s="2">
        <v>230</v>
      </c>
      <c r="B52" s="2" t="s">
        <v>205</v>
      </c>
      <c r="C52" s="2" t="s">
        <v>255</v>
      </c>
      <c r="D52" s="3">
        <v>137.40309999999999</v>
      </c>
      <c r="E52" s="3">
        <v>25.23</v>
      </c>
      <c r="F52" s="29">
        <v>0</v>
      </c>
      <c r="G52" s="29">
        <f t="shared" si="0"/>
        <v>0</v>
      </c>
      <c r="H52" s="29">
        <v>0</v>
      </c>
      <c r="I52" s="29">
        <f t="shared" si="1"/>
        <v>0</v>
      </c>
      <c r="J52" s="29">
        <v>0</v>
      </c>
      <c r="K52" s="29">
        <f t="shared" si="2"/>
        <v>0</v>
      </c>
      <c r="L52" s="29">
        <v>0</v>
      </c>
      <c r="M52" s="29">
        <f t="shared" si="3"/>
        <v>0</v>
      </c>
      <c r="N52" s="29">
        <v>1720457.125</v>
      </c>
      <c r="O52" s="29">
        <f t="shared" si="4"/>
        <v>1.657250283106153E-3</v>
      </c>
      <c r="P52" s="29">
        <v>1781599.875</v>
      </c>
      <c r="Q52" s="29">
        <f t="shared" si="5"/>
        <v>1.8453206759097612E-3</v>
      </c>
      <c r="R52" s="29">
        <v>0</v>
      </c>
      <c r="S52" s="29">
        <f t="shared" si="6"/>
        <v>0</v>
      </c>
      <c r="T52" s="29">
        <v>0</v>
      </c>
      <c r="U52" s="29">
        <f t="shared" si="7"/>
        <v>0</v>
      </c>
      <c r="V52" s="29">
        <v>0</v>
      </c>
      <c r="W52" s="29">
        <f t="shared" si="8"/>
        <v>0</v>
      </c>
      <c r="X52" s="29">
        <v>0</v>
      </c>
      <c r="Y52" s="29">
        <f t="shared" si="9"/>
        <v>0</v>
      </c>
      <c r="Z52" s="29">
        <v>0</v>
      </c>
      <c r="AA52" s="29">
        <f t="shared" si="10"/>
        <v>0</v>
      </c>
      <c r="AB52" s="29">
        <v>0</v>
      </c>
      <c r="AC52" s="29">
        <f t="shared" si="11"/>
        <v>0</v>
      </c>
      <c r="AD52" s="29">
        <v>0</v>
      </c>
      <c r="AE52" s="29">
        <f t="shared" si="12"/>
        <v>0</v>
      </c>
      <c r="AF52" s="29">
        <v>0</v>
      </c>
      <c r="AG52" s="29">
        <f t="shared" si="13"/>
        <v>0</v>
      </c>
      <c r="AH52" s="29">
        <v>0</v>
      </c>
      <c r="AI52" s="29">
        <f t="shared" si="14"/>
        <v>0</v>
      </c>
      <c r="AJ52" s="29">
        <v>0</v>
      </c>
      <c r="AK52" s="29">
        <f t="shared" si="15"/>
        <v>0</v>
      </c>
      <c r="AL52" s="29">
        <v>0</v>
      </c>
      <c r="AM52" s="29">
        <f t="shared" si="16"/>
        <v>0</v>
      </c>
      <c r="AN52" s="29">
        <v>0</v>
      </c>
      <c r="AO52" s="29">
        <f t="shared" si="17"/>
        <v>0</v>
      </c>
      <c r="AP52" s="29">
        <v>0</v>
      </c>
      <c r="AQ52" s="29">
        <f t="shared" si="18"/>
        <v>0</v>
      </c>
      <c r="AR52" s="29">
        <v>0</v>
      </c>
      <c r="AS52" s="29">
        <f t="shared" si="19"/>
        <v>0</v>
      </c>
      <c r="AT52" s="29">
        <v>0</v>
      </c>
      <c r="AU52" s="29">
        <f t="shared" si="20"/>
        <v>0</v>
      </c>
      <c r="AV52" s="29">
        <v>0</v>
      </c>
      <c r="AW52" s="29">
        <f t="shared" si="21"/>
        <v>0</v>
      </c>
    </row>
    <row r="53" spans="1:49">
      <c r="A53" s="2">
        <v>231</v>
      </c>
      <c r="B53" s="2" t="s">
        <v>205</v>
      </c>
      <c r="C53" s="2" t="s">
        <v>256</v>
      </c>
      <c r="D53" s="3">
        <v>138</v>
      </c>
      <c r="E53" s="3">
        <v>25.5</v>
      </c>
      <c r="F53" s="29">
        <v>0</v>
      </c>
      <c r="G53" s="29">
        <f t="shared" si="0"/>
        <v>0</v>
      </c>
      <c r="H53" s="29">
        <v>0</v>
      </c>
      <c r="I53" s="29">
        <f t="shared" si="1"/>
        <v>0</v>
      </c>
      <c r="J53" s="29">
        <v>0</v>
      </c>
      <c r="K53" s="29">
        <f t="shared" si="2"/>
        <v>0</v>
      </c>
      <c r="L53" s="29">
        <v>0</v>
      </c>
      <c r="M53" s="29">
        <f t="shared" si="3"/>
        <v>0</v>
      </c>
      <c r="N53" s="29">
        <v>1007760</v>
      </c>
      <c r="O53" s="29">
        <f t="shared" si="4"/>
        <v>9.7073651010225366E-4</v>
      </c>
      <c r="P53" s="29">
        <v>19937.107421875</v>
      </c>
      <c r="Q53" s="29">
        <f t="shared" si="5"/>
        <v>2.0650179122525979E-5</v>
      </c>
      <c r="R53" s="29">
        <v>0</v>
      </c>
      <c r="S53" s="29">
        <f t="shared" si="6"/>
        <v>0</v>
      </c>
      <c r="T53" s="29">
        <v>0</v>
      </c>
      <c r="U53" s="29">
        <f t="shared" si="7"/>
        <v>0</v>
      </c>
      <c r="V53" s="29">
        <v>0</v>
      </c>
      <c r="W53" s="29">
        <f t="shared" si="8"/>
        <v>0</v>
      </c>
      <c r="X53" s="29">
        <v>0</v>
      </c>
      <c r="Y53" s="29">
        <f t="shared" si="9"/>
        <v>0</v>
      </c>
      <c r="Z53" s="29">
        <v>0</v>
      </c>
      <c r="AA53" s="29">
        <f t="shared" si="10"/>
        <v>0</v>
      </c>
      <c r="AB53" s="29">
        <v>0</v>
      </c>
      <c r="AC53" s="29">
        <f t="shared" si="11"/>
        <v>0</v>
      </c>
      <c r="AD53" s="29">
        <v>0</v>
      </c>
      <c r="AE53" s="29">
        <f t="shared" si="12"/>
        <v>0</v>
      </c>
      <c r="AF53" s="29">
        <v>0</v>
      </c>
      <c r="AG53" s="29">
        <f t="shared" si="13"/>
        <v>0</v>
      </c>
      <c r="AH53" s="29">
        <v>0</v>
      </c>
      <c r="AI53" s="29">
        <f t="shared" si="14"/>
        <v>0</v>
      </c>
      <c r="AJ53" s="29">
        <v>0</v>
      </c>
      <c r="AK53" s="29">
        <f t="shared" si="15"/>
        <v>0</v>
      </c>
      <c r="AL53" s="29">
        <v>0</v>
      </c>
      <c r="AM53" s="29">
        <f t="shared" si="16"/>
        <v>0</v>
      </c>
      <c r="AN53" s="29">
        <v>0</v>
      </c>
      <c r="AO53" s="29">
        <f t="shared" si="17"/>
        <v>0</v>
      </c>
      <c r="AP53" s="29">
        <v>0</v>
      </c>
      <c r="AQ53" s="29">
        <f t="shared" si="18"/>
        <v>0</v>
      </c>
      <c r="AR53" s="29">
        <v>0</v>
      </c>
      <c r="AS53" s="29">
        <f t="shared" si="19"/>
        <v>0</v>
      </c>
      <c r="AT53" s="29">
        <v>0</v>
      </c>
      <c r="AU53" s="29">
        <f t="shared" si="20"/>
        <v>0</v>
      </c>
      <c r="AV53" s="29">
        <v>0</v>
      </c>
      <c r="AW53" s="29">
        <f t="shared" si="21"/>
        <v>0</v>
      </c>
    </row>
    <row r="54" spans="1:49">
      <c r="A54" s="2">
        <v>232</v>
      </c>
      <c r="B54" s="2" t="s">
        <v>205</v>
      </c>
      <c r="C54" s="2" t="s">
        <v>257</v>
      </c>
      <c r="D54" s="3">
        <v>138.6</v>
      </c>
      <c r="E54" s="3">
        <v>25.5</v>
      </c>
      <c r="F54" s="29">
        <v>0</v>
      </c>
      <c r="G54" s="29">
        <f t="shared" si="0"/>
        <v>0</v>
      </c>
      <c r="H54" s="29">
        <v>0</v>
      </c>
      <c r="I54" s="29">
        <f t="shared" si="1"/>
        <v>0</v>
      </c>
      <c r="J54" s="29">
        <v>0</v>
      </c>
      <c r="K54" s="29">
        <f t="shared" si="2"/>
        <v>0</v>
      </c>
      <c r="L54" s="29">
        <v>0</v>
      </c>
      <c r="M54" s="29">
        <f t="shared" si="3"/>
        <v>0</v>
      </c>
      <c r="N54" s="29">
        <v>1314300</v>
      </c>
      <c r="O54" s="29">
        <f t="shared" si="4"/>
        <v>1.2660147209924903E-3</v>
      </c>
      <c r="P54" s="29">
        <v>1143931.875</v>
      </c>
      <c r="Q54" s="29">
        <f t="shared" si="5"/>
        <v>1.1848458065084454E-3</v>
      </c>
      <c r="R54" s="29">
        <v>0</v>
      </c>
      <c r="S54" s="29">
        <f t="shared" si="6"/>
        <v>0</v>
      </c>
      <c r="T54" s="29">
        <v>0</v>
      </c>
      <c r="U54" s="29">
        <f t="shared" si="7"/>
        <v>0</v>
      </c>
      <c r="V54" s="29">
        <v>0</v>
      </c>
      <c r="W54" s="29">
        <f t="shared" si="8"/>
        <v>0</v>
      </c>
      <c r="X54" s="29">
        <v>0</v>
      </c>
      <c r="Y54" s="29">
        <f t="shared" si="9"/>
        <v>0</v>
      </c>
      <c r="Z54" s="29">
        <v>0</v>
      </c>
      <c r="AA54" s="29">
        <f t="shared" si="10"/>
        <v>0</v>
      </c>
      <c r="AB54" s="29">
        <v>0</v>
      </c>
      <c r="AC54" s="29">
        <f t="shared" si="11"/>
        <v>0</v>
      </c>
      <c r="AD54" s="29">
        <v>0</v>
      </c>
      <c r="AE54" s="29">
        <f t="shared" si="12"/>
        <v>0</v>
      </c>
      <c r="AF54" s="29">
        <v>0</v>
      </c>
      <c r="AG54" s="29">
        <f t="shared" si="13"/>
        <v>0</v>
      </c>
      <c r="AH54" s="29">
        <v>0</v>
      </c>
      <c r="AI54" s="29">
        <f t="shared" si="14"/>
        <v>0</v>
      </c>
      <c r="AJ54" s="29">
        <v>0</v>
      </c>
      <c r="AK54" s="29">
        <f t="shared" si="15"/>
        <v>0</v>
      </c>
      <c r="AL54" s="29">
        <v>0</v>
      </c>
      <c r="AM54" s="29">
        <f t="shared" si="16"/>
        <v>0</v>
      </c>
      <c r="AN54" s="29">
        <v>0</v>
      </c>
      <c r="AO54" s="29">
        <f t="shared" si="17"/>
        <v>0</v>
      </c>
      <c r="AP54" s="29">
        <v>0</v>
      </c>
      <c r="AQ54" s="29">
        <f t="shared" si="18"/>
        <v>0</v>
      </c>
      <c r="AR54" s="29">
        <v>0</v>
      </c>
      <c r="AS54" s="29">
        <f t="shared" si="19"/>
        <v>0</v>
      </c>
      <c r="AT54" s="29">
        <v>0</v>
      </c>
      <c r="AU54" s="29">
        <f t="shared" si="20"/>
        <v>0</v>
      </c>
      <c r="AV54" s="29">
        <v>0</v>
      </c>
      <c r="AW54" s="29">
        <f t="shared" si="21"/>
        <v>0</v>
      </c>
    </row>
    <row r="55" spans="1:49">
      <c r="A55" s="2">
        <v>233</v>
      </c>
      <c r="B55" s="2" t="s">
        <v>205</v>
      </c>
      <c r="C55" s="2" t="s">
        <v>258</v>
      </c>
      <c r="D55" s="3">
        <v>139.32</v>
      </c>
      <c r="E55" s="3">
        <v>25.46</v>
      </c>
      <c r="F55" s="29">
        <v>0</v>
      </c>
      <c r="G55" s="29">
        <f t="shared" si="0"/>
        <v>0</v>
      </c>
      <c r="H55" s="29">
        <v>0</v>
      </c>
      <c r="I55" s="29">
        <f t="shared" si="1"/>
        <v>0</v>
      </c>
      <c r="J55" s="29">
        <v>0</v>
      </c>
      <c r="K55" s="29">
        <f t="shared" si="2"/>
        <v>0</v>
      </c>
      <c r="L55" s="29">
        <v>0</v>
      </c>
      <c r="M55" s="29">
        <f t="shared" si="3"/>
        <v>0</v>
      </c>
      <c r="N55" s="29">
        <v>0</v>
      </c>
      <c r="O55" s="29">
        <f t="shared" si="4"/>
        <v>0</v>
      </c>
      <c r="P55" s="29">
        <v>684323.4375</v>
      </c>
      <c r="Q55" s="29">
        <f t="shared" si="5"/>
        <v>7.0879898789193119E-4</v>
      </c>
      <c r="R55" s="29">
        <v>0</v>
      </c>
      <c r="S55" s="29">
        <f t="shared" si="6"/>
        <v>0</v>
      </c>
      <c r="T55" s="29">
        <v>0</v>
      </c>
      <c r="U55" s="29">
        <f t="shared" si="7"/>
        <v>0</v>
      </c>
      <c r="V55" s="29">
        <v>0</v>
      </c>
      <c r="W55" s="29">
        <f t="shared" si="8"/>
        <v>0</v>
      </c>
      <c r="X55" s="29">
        <v>0</v>
      </c>
      <c r="Y55" s="29">
        <f t="shared" si="9"/>
        <v>0</v>
      </c>
      <c r="Z55" s="29">
        <v>0</v>
      </c>
      <c r="AA55" s="29">
        <f t="shared" si="10"/>
        <v>0</v>
      </c>
      <c r="AB55" s="29">
        <v>0</v>
      </c>
      <c r="AC55" s="29">
        <f t="shared" si="11"/>
        <v>0</v>
      </c>
      <c r="AD55" s="29">
        <v>0</v>
      </c>
      <c r="AE55" s="29">
        <f t="shared" si="12"/>
        <v>0</v>
      </c>
      <c r="AF55" s="29">
        <v>0</v>
      </c>
      <c r="AG55" s="29">
        <f t="shared" si="13"/>
        <v>0</v>
      </c>
      <c r="AH55" s="29">
        <v>0</v>
      </c>
      <c r="AI55" s="29">
        <f t="shared" si="14"/>
        <v>0</v>
      </c>
      <c r="AJ55" s="29">
        <v>0</v>
      </c>
      <c r="AK55" s="29">
        <f t="shared" si="15"/>
        <v>0</v>
      </c>
      <c r="AL55" s="29">
        <v>0</v>
      </c>
      <c r="AM55" s="29">
        <f t="shared" si="16"/>
        <v>0</v>
      </c>
      <c r="AN55" s="29">
        <v>0</v>
      </c>
      <c r="AO55" s="29">
        <f t="shared" si="17"/>
        <v>0</v>
      </c>
      <c r="AP55" s="29">
        <v>0</v>
      </c>
      <c r="AQ55" s="29">
        <f t="shared" si="18"/>
        <v>0</v>
      </c>
      <c r="AR55" s="29">
        <v>0</v>
      </c>
      <c r="AS55" s="29">
        <f t="shared" si="19"/>
        <v>0</v>
      </c>
      <c r="AT55" s="29">
        <v>0</v>
      </c>
      <c r="AU55" s="29">
        <f t="shared" si="20"/>
        <v>0</v>
      </c>
      <c r="AV55" s="29">
        <v>0</v>
      </c>
      <c r="AW55" s="29">
        <f t="shared" si="21"/>
        <v>0</v>
      </c>
    </row>
    <row r="56" spans="1:49">
      <c r="A56" s="2">
        <v>234</v>
      </c>
      <c r="B56" s="2" t="s">
        <v>205</v>
      </c>
      <c r="C56" s="2" t="s">
        <v>259</v>
      </c>
      <c r="D56" s="3">
        <v>140.4</v>
      </c>
      <c r="E56" s="3">
        <v>25.5</v>
      </c>
      <c r="F56" s="29">
        <v>0</v>
      </c>
      <c r="G56" s="29">
        <f t="shared" si="0"/>
        <v>0</v>
      </c>
      <c r="H56" s="29">
        <v>0</v>
      </c>
      <c r="I56" s="29">
        <f t="shared" si="1"/>
        <v>0</v>
      </c>
      <c r="J56" s="29">
        <v>0</v>
      </c>
      <c r="K56" s="29">
        <f t="shared" si="2"/>
        <v>0</v>
      </c>
      <c r="L56" s="29">
        <v>0</v>
      </c>
      <c r="M56" s="29">
        <f t="shared" si="3"/>
        <v>0</v>
      </c>
      <c r="N56" s="29">
        <v>756600</v>
      </c>
      <c r="O56" s="29">
        <f t="shared" si="4"/>
        <v>7.2880372662475698E-4</v>
      </c>
      <c r="P56" s="29">
        <v>349991.5</v>
      </c>
      <c r="Q56" s="29">
        <f t="shared" si="5"/>
        <v>3.6250931559066884E-4</v>
      </c>
      <c r="R56" s="29">
        <v>0</v>
      </c>
      <c r="S56" s="29">
        <f t="shared" si="6"/>
        <v>0</v>
      </c>
      <c r="T56" s="29">
        <v>0</v>
      </c>
      <c r="U56" s="29">
        <f t="shared" si="7"/>
        <v>0</v>
      </c>
      <c r="V56" s="29">
        <v>0</v>
      </c>
      <c r="W56" s="29">
        <f t="shared" si="8"/>
        <v>0</v>
      </c>
      <c r="X56" s="29">
        <v>0</v>
      </c>
      <c r="Y56" s="29">
        <f t="shared" si="9"/>
        <v>0</v>
      </c>
      <c r="Z56" s="29">
        <v>0</v>
      </c>
      <c r="AA56" s="29">
        <f t="shared" si="10"/>
        <v>0</v>
      </c>
      <c r="AB56" s="29">
        <v>0</v>
      </c>
      <c r="AC56" s="29">
        <f t="shared" si="11"/>
        <v>0</v>
      </c>
      <c r="AD56" s="29">
        <v>0</v>
      </c>
      <c r="AE56" s="29">
        <f t="shared" si="12"/>
        <v>0</v>
      </c>
      <c r="AF56" s="29">
        <v>0</v>
      </c>
      <c r="AG56" s="29">
        <f t="shared" si="13"/>
        <v>0</v>
      </c>
      <c r="AH56" s="29">
        <v>0</v>
      </c>
      <c r="AI56" s="29">
        <f t="shared" si="14"/>
        <v>0</v>
      </c>
      <c r="AJ56" s="29">
        <v>0</v>
      </c>
      <c r="AK56" s="29">
        <f t="shared" si="15"/>
        <v>0</v>
      </c>
      <c r="AL56" s="29">
        <v>0</v>
      </c>
      <c r="AM56" s="29">
        <f t="shared" si="16"/>
        <v>0</v>
      </c>
      <c r="AN56" s="29">
        <v>0</v>
      </c>
      <c r="AO56" s="29">
        <f t="shared" si="17"/>
        <v>0</v>
      </c>
      <c r="AP56" s="29">
        <v>0</v>
      </c>
      <c r="AQ56" s="29">
        <f t="shared" si="18"/>
        <v>0</v>
      </c>
      <c r="AR56" s="29">
        <v>0</v>
      </c>
      <c r="AS56" s="29">
        <f t="shared" si="19"/>
        <v>0</v>
      </c>
      <c r="AT56" s="29">
        <v>0</v>
      </c>
      <c r="AU56" s="29">
        <f t="shared" si="20"/>
        <v>0</v>
      </c>
      <c r="AV56" s="29">
        <v>0</v>
      </c>
      <c r="AW56" s="29">
        <f t="shared" si="21"/>
        <v>0</v>
      </c>
    </row>
    <row r="57" spans="1:49">
      <c r="A57" s="2">
        <v>235</v>
      </c>
      <c r="B57" s="2" t="s">
        <v>205</v>
      </c>
      <c r="C57" s="2" t="s">
        <v>260</v>
      </c>
      <c r="D57" s="3">
        <v>141.244</v>
      </c>
      <c r="E57" s="3">
        <v>25.59</v>
      </c>
      <c r="F57" s="29">
        <v>0</v>
      </c>
      <c r="G57" s="29">
        <f t="shared" si="0"/>
        <v>0</v>
      </c>
      <c r="H57" s="29">
        <v>0</v>
      </c>
      <c r="I57" s="29">
        <f t="shared" si="1"/>
        <v>0</v>
      </c>
      <c r="J57" s="29">
        <v>82838.7109375</v>
      </c>
      <c r="K57" s="29">
        <f t="shared" si="2"/>
        <v>1.2036826419106622E-4</v>
      </c>
      <c r="L57" s="29">
        <v>143200</v>
      </c>
      <c r="M57" s="29">
        <f t="shared" si="3"/>
        <v>1.6313282469060375E-4</v>
      </c>
      <c r="N57" s="29">
        <v>0</v>
      </c>
      <c r="O57" s="29">
        <f t="shared" si="4"/>
        <v>0</v>
      </c>
      <c r="P57" s="29">
        <v>181651.0625</v>
      </c>
      <c r="Q57" s="29">
        <f t="shared" si="5"/>
        <v>1.8814800457494772E-4</v>
      </c>
      <c r="R57" s="29">
        <v>0</v>
      </c>
      <c r="S57" s="29">
        <f t="shared" si="6"/>
        <v>0</v>
      </c>
      <c r="T57" s="29">
        <v>0</v>
      </c>
      <c r="U57" s="29">
        <f t="shared" si="7"/>
        <v>0</v>
      </c>
      <c r="V57" s="29">
        <v>0</v>
      </c>
      <c r="W57" s="29">
        <f t="shared" si="8"/>
        <v>0</v>
      </c>
      <c r="X57" s="29">
        <v>0</v>
      </c>
      <c r="Y57" s="29">
        <f t="shared" si="9"/>
        <v>0</v>
      </c>
      <c r="Z57" s="29">
        <v>0</v>
      </c>
      <c r="AA57" s="29">
        <f t="shared" si="10"/>
        <v>0</v>
      </c>
      <c r="AB57" s="29">
        <v>0</v>
      </c>
      <c r="AC57" s="29">
        <f t="shared" si="11"/>
        <v>0</v>
      </c>
      <c r="AD57" s="29">
        <v>0</v>
      </c>
      <c r="AE57" s="29">
        <f t="shared" si="12"/>
        <v>0</v>
      </c>
      <c r="AF57" s="29">
        <v>0</v>
      </c>
      <c r="AG57" s="29">
        <f t="shared" si="13"/>
        <v>0</v>
      </c>
      <c r="AH57" s="29">
        <v>0</v>
      </c>
      <c r="AI57" s="29">
        <f t="shared" si="14"/>
        <v>0</v>
      </c>
      <c r="AJ57" s="29">
        <v>0</v>
      </c>
      <c r="AK57" s="29">
        <f t="shared" si="15"/>
        <v>0</v>
      </c>
      <c r="AL57" s="29">
        <v>0</v>
      </c>
      <c r="AM57" s="29">
        <f t="shared" si="16"/>
        <v>0</v>
      </c>
      <c r="AN57" s="29">
        <v>0</v>
      </c>
      <c r="AO57" s="29">
        <f t="shared" si="17"/>
        <v>0</v>
      </c>
      <c r="AP57" s="29">
        <v>0</v>
      </c>
      <c r="AQ57" s="29">
        <f t="shared" si="18"/>
        <v>0</v>
      </c>
      <c r="AR57" s="29">
        <v>0</v>
      </c>
      <c r="AS57" s="29">
        <f t="shared" si="19"/>
        <v>0</v>
      </c>
      <c r="AT57" s="29">
        <v>0</v>
      </c>
      <c r="AU57" s="29">
        <f t="shared" si="20"/>
        <v>0</v>
      </c>
      <c r="AV57" s="29">
        <v>0</v>
      </c>
      <c r="AW57" s="29">
        <f t="shared" si="21"/>
        <v>0</v>
      </c>
    </row>
    <row r="58" spans="1:49">
      <c r="A58" s="2">
        <v>236</v>
      </c>
      <c r="B58" s="2" t="s">
        <v>205</v>
      </c>
      <c r="C58" s="2" t="s">
        <v>261</v>
      </c>
      <c r="D58" s="3">
        <v>142.26750000000001</v>
      </c>
      <c r="E58" s="3">
        <v>26.07</v>
      </c>
      <c r="F58" s="29">
        <v>0</v>
      </c>
      <c r="G58" s="29">
        <f t="shared" si="0"/>
        <v>0</v>
      </c>
      <c r="H58" s="29">
        <v>0</v>
      </c>
      <c r="I58" s="29">
        <f t="shared" si="1"/>
        <v>0</v>
      </c>
      <c r="J58" s="29">
        <v>110800</v>
      </c>
      <c r="K58" s="29">
        <f t="shared" si="2"/>
        <v>1.6099723814428334E-4</v>
      </c>
      <c r="L58" s="29">
        <v>0</v>
      </c>
      <c r="M58" s="29">
        <f t="shared" si="3"/>
        <v>0</v>
      </c>
      <c r="N58" s="29">
        <v>0</v>
      </c>
      <c r="O58" s="29">
        <f t="shared" si="4"/>
        <v>0</v>
      </c>
      <c r="P58" s="29">
        <v>0</v>
      </c>
      <c r="Q58" s="29">
        <f t="shared" si="5"/>
        <v>0</v>
      </c>
      <c r="R58" s="29">
        <v>0</v>
      </c>
      <c r="S58" s="29">
        <f t="shared" si="6"/>
        <v>0</v>
      </c>
      <c r="T58" s="29">
        <v>0</v>
      </c>
      <c r="U58" s="29">
        <f t="shared" si="7"/>
        <v>0</v>
      </c>
      <c r="V58" s="29">
        <v>0</v>
      </c>
      <c r="W58" s="29">
        <f t="shared" si="8"/>
        <v>0</v>
      </c>
      <c r="X58" s="29">
        <v>0</v>
      </c>
      <c r="Y58" s="29">
        <f t="shared" si="9"/>
        <v>0</v>
      </c>
      <c r="Z58" s="29">
        <v>0</v>
      </c>
      <c r="AA58" s="29">
        <f t="shared" si="10"/>
        <v>0</v>
      </c>
      <c r="AB58" s="29">
        <v>0</v>
      </c>
      <c r="AC58" s="29">
        <f t="shared" si="11"/>
        <v>0</v>
      </c>
      <c r="AD58" s="29">
        <v>0</v>
      </c>
      <c r="AE58" s="29">
        <f t="shared" si="12"/>
        <v>0</v>
      </c>
      <c r="AF58" s="29">
        <v>0</v>
      </c>
      <c r="AG58" s="29">
        <f t="shared" si="13"/>
        <v>0</v>
      </c>
      <c r="AH58" s="29">
        <v>0</v>
      </c>
      <c r="AI58" s="29">
        <f t="shared" si="14"/>
        <v>0</v>
      </c>
      <c r="AJ58" s="29">
        <v>0</v>
      </c>
      <c r="AK58" s="29">
        <f t="shared" si="15"/>
        <v>0</v>
      </c>
      <c r="AL58" s="29">
        <v>0</v>
      </c>
      <c r="AM58" s="29">
        <f t="shared" si="16"/>
        <v>0</v>
      </c>
      <c r="AN58" s="29">
        <v>0</v>
      </c>
      <c r="AO58" s="29">
        <f t="shared" si="17"/>
        <v>0</v>
      </c>
      <c r="AP58" s="29">
        <v>0</v>
      </c>
      <c r="AQ58" s="29">
        <f t="shared" si="18"/>
        <v>0</v>
      </c>
      <c r="AR58" s="29">
        <v>0</v>
      </c>
      <c r="AS58" s="29">
        <f t="shared" si="19"/>
        <v>0</v>
      </c>
      <c r="AT58" s="29">
        <v>0</v>
      </c>
      <c r="AU58" s="29">
        <f t="shared" si="20"/>
        <v>0</v>
      </c>
      <c r="AV58" s="29">
        <v>0</v>
      </c>
      <c r="AW58" s="29">
        <f t="shared" si="21"/>
        <v>0</v>
      </c>
    </row>
    <row r="59" spans="1:49">
      <c r="A59" s="2">
        <v>237</v>
      </c>
      <c r="B59" s="2" t="s">
        <v>205</v>
      </c>
      <c r="C59" s="2" t="s">
        <v>262</v>
      </c>
      <c r="D59" s="3">
        <v>142.6994</v>
      </c>
      <c r="E59" s="3">
        <v>25.5</v>
      </c>
      <c r="F59" s="29">
        <v>0</v>
      </c>
      <c r="G59" s="29">
        <f t="shared" si="0"/>
        <v>0</v>
      </c>
      <c r="H59" s="29">
        <v>0</v>
      </c>
      <c r="I59" s="29">
        <f t="shared" si="1"/>
        <v>0</v>
      </c>
      <c r="J59" s="29">
        <v>0</v>
      </c>
      <c r="K59" s="29">
        <f t="shared" si="2"/>
        <v>0</v>
      </c>
      <c r="L59" s="29">
        <v>0</v>
      </c>
      <c r="M59" s="29">
        <f t="shared" si="3"/>
        <v>0</v>
      </c>
      <c r="N59" s="29">
        <v>207599.984375</v>
      </c>
      <c r="O59" s="29">
        <f t="shared" si="4"/>
        <v>1.9997309312680587E-4</v>
      </c>
      <c r="P59" s="29">
        <v>269344.6875</v>
      </c>
      <c r="Q59" s="29">
        <f t="shared" si="5"/>
        <v>2.7897808467807812E-4</v>
      </c>
      <c r="R59" s="29">
        <v>0</v>
      </c>
      <c r="S59" s="29">
        <f t="shared" si="6"/>
        <v>0</v>
      </c>
      <c r="T59" s="29">
        <v>0</v>
      </c>
      <c r="U59" s="29">
        <f t="shared" si="7"/>
        <v>0</v>
      </c>
      <c r="V59" s="29">
        <v>0</v>
      </c>
      <c r="W59" s="29">
        <f t="shared" si="8"/>
        <v>0</v>
      </c>
      <c r="X59" s="29">
        <v>0</v>
      </c>
      <c r="Y59" s="29">
        <f t="shared" si="9"/>
        <v>0</v>
      </c>
      <c r="Z59" s="29">
        <v>0</v>
      </c>
      <c r="AA59" s="29">
        <f t="shared" si="10"/>
        <v>0</v>
      </c>
      <c r="AB59" s="29">
        <v>0</v>
      </c>
      <c r="AC59" s="29">
        <f t="shared" si="11"/>
        <v>0</v>
      </c>
      <c r="AD59" s="29">
        <v>0</v>
      </c>
      <c r="AE59" s="29">
        <f t="shared" si="12"/>
        <v>0</v>
      </c>
      <c r="AF59" s="29">
        <v>0</v>
      </c>
      <c r="AG59" s="29">
        <f t="shared" si="13"/>
        <v>0</v>
      </c>
      <c r="AH59" s="29">
        <v>0</v>
      </c>
      <c r="AI59" s="29">
        <f t="shared" si="14"/>
        <v>0</v>
      </c>
      <c r="AJ59" s="29">
        <v>0</v>
      </c>
      <c r="AK59" s="29">
        <f t="shared" si="15"/>
        <v>0</v>
      </c>
      <c r="AL59" s="29">
        <v>0</v>
      </c>
      <c r="AM59" s="29">
        <f t="shared" si="16"/>
        <v>0</v>
      </c>
      <c r="AN59" s="29">
        <v>0</v>
      </c>
      <c r="AO59" s="29">
        <f t="shared" si="17"/>
        <v>0</v>
      </c>
      <c r="AP59" s="29">
        <v>0</v>
      </c>
      <c r="AQ59" s="29">
        <f t="shared" si="18"/>
        <v>0</v>
      </c>
      <c r="AR59" s="29">
        <v>0</v>
      </c>
      <c r="AS59" s="29">
        <f t="shared" si="19"/>
        <v>0</v>
      </c>
      <c r="AT59" s="29">
        <v>0</v>
      </c>
      <c r="AU59" s="29">
        <f t="shared" si="20"/>
        <v>0</v>
      </c>
      <c r="AV59" s="29">
        <v>0</v>
      </c>
      <c r="AW59" s="29">
        <f t="shared" si="21"/>
        <v>0</v>
      </c>
    </row>
    <row r="60" spans="1:49">
      <c r="A60" s="2">
        <v>238</v>
      </c>
      <c r="B60" s="2" t="s">
        <v>205</v>
      </c>
      <c r="C60" s="2" t="s">
        <v>263</v>
      </c>
      <c r="D60" s="3">
        <v>143.28</v>
      </c>
      <c r="E60" s="3">
        <v>25.59</v>
      </c>
      <c r="F60" s="29">
        <v>190720</v>
      </c>
      <c r="G60" s="29">
        <f t="shared" si="0"/>
        <v>1.2793420361751167E-3</v>
      </c>
      <c r="H60" s="29">
        <v>0</v>
      </c>
      <c r="I60" s="29">
        <f t="shared" si="1"/>
        <v>0</v>
      </c>
      <c r="J60" s="29">
        <v>13936258</v>
      </c>
      <c r="K60" s="29">
        <f t="shared" si="2"/>
        <v>2.0249991408539475E-2</v>
      </c>
      <c r="L60" s="29">
        <v>13819929</v>
      </c>
      <c r="M60" s="29">
        <f t="shared" si="3"/>
        <v>1.5743603734592115E-2</v>
      </c>
      <c r="N60" s="29">
        <v>0</v>
      </c>
      <c r="O60" s="29">
        <f t="shared" si="4"/>
        <v>0</v>
      </c>
      <c r="P60" s="29">
        <v>0</v>
      </c>
      <c r="Q60" s="29">
        <f t="shared" si="5"/>
        <v>0</v>
      </c>
      <c r="R60" s="29">
        <v>0</v>
      </c>
      <c r="S60" s="29">
        <f t="shared" si="6"/>
        <v>0</v>
      </c>
      <c r="T60" s="29">
        <v>0</v>
      </c>
      <c r="U60" s="29">
        <f t="shared" si="7"/>
        <v>0</v>
      </c>
      <c r="V60" s="29">
        <v>0</v>
      </c>
      <c r="W60" s="29">
        <f t="shared" si="8"/>
        <v>0</v>
      </c>
      <c r="X60" s="29">
        <v>0</v>
      </c>
      <c r="Y60" s="29">
        <f t="shared" si="9"/>
        <v>0</v>
      </c>
      <c r="Z60" s="29">
        <v>0</v>
      </c>
      <c r="AA60" s="29">
        <f t="shared" si="10"/>
        <v>0</v>
      </c>
      <c r="AB60" s="29">
        <v>0</v>
      </c>
      <c r="AC60" s="29">
        <f t="shared" si="11"/>
        <v>0</v>
      </c>
      <c r="AD60" s="29">
        <v>0</v>
      </c>
      <c r="AE60" s="29">
        <f t="shared" si="12"/>
        <v>0</v>
      </c>
      <c r="AF60" s="29">
        <v>0</v>
      </c>
      <c r="AG60" s="29">
        <f t="shared" si="13"/>
        <v>0</v>
      </c>
      <c r="AH60" s="29">
        <v>0</v>
      </c>
      <c r="AI60" s="29">
        <f t="shared" si="14"/>
        <v>0</v>
      </c>
      <c r="AJ60" s="29">
        <v>0</v>
      </c>
      <c r="AK60" s="29">
        <f t="shared" si="15"/>
        <v>0</v>
      </c>
      <c r="AL60" s="29">
        <v>0</v>
      </c>
      <c r="AM60" s="29">
        <f t="shared" si="16"/>
        <v>0</v>
      </c>
      <c r="AN60" s="29">
        <v>0</v>
      </c>
      <c r="AO60" s="29">
        <f t="shared" si="17"/>
        <v>0</v>
      </c>
      <c r="AP60" s="29">
        <v>0</v>
      </c>
      <c r="AQ60" s="29">
        <f t="shared" si="18"/>
        <v>0</v>
      </c>
      <c r="AR60" s="29">
        <v>0</v>
      </c>
      <c r="AS60" s="29">
        <f t="shared" si="19"/>
        <v>0</v>
      </c>
      <c r="AT60" s="29">
        <v>0</v>
      </c>
      <c r="AU60" s="29">
        <f t="shared" si="20"/>
        <v>0</v>
      </c>
      <c r="AV60" s="29">
        <v>0</v>
      </c>
      <c r="AW60" s="29">
        <f t="shared" si="21"/>
        <v>0</v>
      </c>
    </row>
    <row r="61" spans="1:49">
      <c r="A61" s="2">
        <v>239</v>
      </c>
      <c r="B61" s="2" t="s">
        <v>205</v>
      </c>
      <c r="C61" s="2" t="s">
        <v>264</v>
      </c>
      <c r="D61" s="3">
        <v>143.28</v>
      </c>
      <c r="E61" s="3">
        <v>27.25</v>
      </c>
      <c r="F61" s="29">
        <v>4490266.5</v>
      </c>
      <c r="G61" s="29">
        <f t="shared" si="0"/>
        <v>3.0120525834096658E-2</v>
      </c>
      <c r="H61" s="29">
        <v>4009500</v>
      </c>
      <c r="I61" s="29">
        <f t="shared" si="1"/>
        <v>2.6354328708881464E-2</v>
      </c>
      <c r="J61" s="29">
        <v>0</v>
      </c>
      <c r="K61" s="29">
        <f t="shared" si="2"/>
        <v>0</v>
      </c>
      <c r="L61" s="29">
        <v>0</v>
      </c>
      <c r="M61" s="29">
        <f t="shared" si="3"/>
        <v>0</v>
      </c>
      <c r="N61" s="29">
        <v>0</v>
      </c>
      <c r="O61" s="29">
        <f t="shared" si="4"/>
        <v>0</v>
      </c>
      <c r="P61" s="29">
        <v>0</v>
      </c>
      <c r="Q61" s="29">
        <f t="shared" si="5"/>
        <v>0</v>
      </c>
      <c r="R61" s="29">
        <v>0</v>
      </c>
      <c r="S61" s="29">
        <f t="shared" si="6"/>
        <v>0</v>
      </c>
      <c r="T61" s="29">
        <v>0</v>
      </c>
      <c r="U61" s="29">
        <f t="shared" si="7"/>
        <v>0</v>
      </c>
      <c r="V61" s="29">
        <v>0</v>
      </c>
      <c r="W61" s="29">
        <f t="shared" si="8"/>
        <v>0</v>
      </c>
      <c r="X61" s="29">
        <v>0</v>
      </c>
      <c r="Y61" s="29">
        <f t="shared" si="9"/>
        <v>0</v>
      </c>
      <c r="Z61" s="29">
        <v>0</v>
      </c>
      <c r="AA61" s="29">
        <f t="shared" si="10"/>
        <v>0</v>
      </c>
      <c r="AB61" s="29">
        <v>0</v>
      </c>
      <c r="AC61" s="29">
        <f t="shared" si="11"/>
        <v>0</v>
      </c>
      <c r="AD61" s="29">
        <v>0</v>
      </c>
      <c r="AE61" s="29">
        <f t="shared" si="12"/>
        <v>0</v>
      </c>
      <c r="AF61" s="29">
        <v>0</v>
      </c>
      <c r="AG61" s="29">
        <f t="shared" si="13"/>
        <v>0</v>
      </c>
      <c r="AH61" s="29">
        <v>0</v>
      </c>
      <c r="AI61" s="29">
        <f t="shared" si="14"/>
        <v>0</v>
      </c>
      <c r="AJ61" s="29">
        <v>0</v>
      </c>
      <c r="AK61" s="29">
        <f t="shared" si="15"/>
        <v>0</v>
      </c>
      <c r="AL61" s="29">
        <v>0</v>
      </c>
      <c r="AM61" s="29">
        <f t="shared" si="16"/>
        <v>0</v>
      </c>
      <c r="AN61" s="29">
        <v>0</v>
      </c>
      <c r="AO61" s="29">
        <f t="shared" si="17"/>
        <v>0</v>
      </c>
      <c r="AP61" s="29">
        <v>0</v>
      </c>
      <c r="AQ61" s="29">
        <f t="shared" si="18"/>
        <v>0</v>
      </c>
      <c r="AR61" s="29">
        <v>0</v>
      </c>
      <c r="AS61" s="29">
        <f t="shared" si="19"/>
        <v>0</v>
      </c>
      <c r="AT61" s="29">
        <v>0</v>
      </c>
      <c r="AU61" s="29">
        <f t="shared" si="20"/>
        <v>0</v>
      </c>
      <c r="AV61" s="29">
        <v>0</v>
      </c>
      <c r="AW61" s="29">
        <f t="shared" si="21"/>
        <v>0</v>
      </c>
    </row>
    <row r="62" spans="1:49">
      <c r="A62" s="2">
        <v>240</v>
      </c>
      <c r="B62" s="2" t="s">
        <v>205</v>
      </c>
      <c r="C62" s="2" t="s">
        <v>265</v>
      </c>
      <c r="D62" s="3">
        <v>145.19999999999999</v>
      </c>
      <c r="E62" s="3">
        <v>25.9</v>
      </c>
      <c r="F62" s="29">
        <v>0</v>
      </c>
      <c r="G62" s="29">
        <f t="shared" si="0"/>
        <v>0</v>
      </c>
      <c r="H62" s="29">
        <v>0</v>
      </c>
      <c r="I62" s="29">
        <f t="shared" si="1"/>
        <v>0</v>
      </c>
      <c r="J62" s="29">
        <v>325499.9375</v>
      </c>
      <c r="K62" s="29">
        <f t="shared" si="2"/>
        <v>4.7296562232524228E-4</v>
      </c>
      <c r="L62" s="29">
        <v>0</v>
      </c>
      <c r="M62" s="29">
        <f t="shared" si="3"/>
        <v>0</v>
      </c>
      <c r="N62" s="29">
        <v>0</v>
      </c>
      <c r="O62" s="29">
        <f t="shared" si="4"/>
        <v>0</v>
      </c>
      <c r="P62" s="29">
        <v>0</v>
      </c>
      <c r="Q62" s="29">
        <f t="shared" si="5"/>
        <v>0</v>
      </c>
      <c r="R62" s="29">
        <v>0</v>
      </c>
      <c r="S62" s="29">
        <f t="shared" si="6"/>
        <v>0</v>
      </c>
      <c r="T62" s="29">
        <v>0</v>
      </c>
      <c r="U62" s="29">
        <f t="shared" si="7"/>
        <v>0</v>
      </c>
      <c r="V62" s="29">
        <v>0</v>
      </c>
      <c r="W62" s="29">
        <f t="shared" si="8"/>
        <v>0</v>
      </c>
      <c r="X62" s="29">
        <v>0</v>
      </c>
      <c r="Y62" s="29">
        <f t="shared" si="9"/>
        <v>0</v>
      </c>
      <c r="Z62" s="29">
        <v>0</v>
      </c>
      <c r="AA62" s="29">
        <f t="shared" si="10"/>
        <v>0</v>
      </c>
      <c r="AB62" s="29">
        <v>0</v>
      </c>
      <c r="AC62" s="29">
        <f t="shared" si="11"/>
        <v>0</v>
      </c>
      <c r="AD62" s="29">
        <v>0</v>
      </c>
      <c r="AE62" s="29">
        <f t="shared" si="12"/>
        <v>0</v>
      </c>
      <c r="AF62" s="29">
        <v>0</v>
      </c>
      <c r="AG62" s="29">
        <f t="shared" si="13"/>
        <v>0</v>
      </c>
      <c r="AH62" s="29">
        <v>0</v>
      </c>
      <c r="AI62" s="29">
        <f t="shared" si="14"/>
        <v>0</v>
      </c>
      <c r="AJ62" s="29">
        <v>0</v>
      </c>
      <c r="AK62" s="29">
        <f t="shared" si="15"/>
        <v>0</v>
      </c>
      <c r="AL62" s="29">
        <v>0</v>
      </c>
      <c r="AM62" s="29">
        <f t="shared" si="16"/>
        <v>0</v>
      </c>
      <c r="AN62" s="29">
        <v>0</v>
      </c>
      <c r="AO62" s="29">
        <f t="shared" si="17"/>
        <v>0</v>
      </c>
      <c r="AP62" s="29">
        <v>0</v>
      </c>
      <c r="AQ62" s="29">
        <f t="shared" si="18"/>
        <v>0</v>
      </c>
      <c r="AR62" s="29">
        <v>0</v>
      </c>
      <c r="AS62" s="29">
        <f t="shared" si="19"/>
        <v>0</v>
      </c>
      <c r="AT62" s="29">
        <v>0</v>
      </c>
      <c r="AU62" s="29">
        <f t="shared" si="20"/>
        <v>0</v>
      </c>
      <c r="AV62" s="29">
        <v>0</v>
      </c>
      <c r="AW62" s="29">
        <f t="shared" si="21"/>
        <v>0</v>
      </c>
    </row>
    <row r="63" spans="1:49">
      <c r="A63" s="2">
        <v>241</v>
      </c>
      <c r="B63" s="2" t="s">
        <v>205</v>
      </c>
      <c r="C63" s="2" t="s">
        <v>266</v>
      </c>
      <c r="D63" s="3">
        <v>145.32</v>
      </c>
      <c r="E63" s="3">
        <v>24.93</v>
      </c>
      <c r="F63" s="29">
        <v>0</v>
      </c>
      <c r="G63" s="29">
        <f t="shared" si="0"/>
        <v>0</v>
      </c>
      <c r="H63" s="29">
        <v>0</v>
      </c>
      <c r="I63" s="29">
        <f t="shared" si="1"/>
        <v>0</v>
      </c>
      <c r="J63" s="29">
        <v>11681130</v>
      </c>
      <c r="K63" s="29">
        <f t="shared" si="2"/>
        <v>1.6973191953107696E-2</v>
      </c>
      <c r="L63" s="29">
        <v>0</v>
      </c>
      <c r="M63" s="29">
        <f t="shared" si="3"/>
        <v>0</v>
      </c>
      <c r="N63" s="29">
        <v>2515520</v>
      </c>
      <c r="O63" s="29">
        <f t="shared" si="4"/>
        <v>2.4231038202473022E-3</v>
      </c>
      <c r="P63" s="29">
        <v>0</v>
      </c>
      <c r="Q63" s="29">
        <f t="shared" si="5"/>
        <v>0</v>
      </c>
      <c r="R63" s="29">
        <v>0</v>
      </c>
      <c r="S63" s="29">
        <f t="shared" si="6"/>
        <v>0</v>
      </c>
      <c r="T63" s="29">
        <v>0</v>
      </c>
      <c r="U63" s="29">
        <f t="shared" si="7"/>
        <v>0</v>
      </c>
      <c r="V63" s="29">
        <v>0</v>
      </c>
      <c r="W63" s="29">
        <f t="shared" si="8"/>
        <v>0</v>
      </c>
      <c r="X63" s="29">
        <v>0</v>
      </c>
      <c r="Y63" s="29">
        <f t="shared" si="9"/>
        <v>0</v>
      </c>
      <c r="Z63" s="29">
        <v>0</v>
      </c>
      <c r="AA63" s="29">
        <f t="shared" si="10"/>
        <v>0</v>
      </c>
      <c r="AB63" s="29">
        <v>0</v>
      </c>
      <c r="AC63" s="29">
        <f t="shared" si="11"/>
        <v>0</v>
      </c>
      <c r="AD63" s="29">
        <v>0</v>
      </c>
      <c r="AE63" s="29">
        <f t="shared" si="12"/>
        <v>0</v>
      </c>
      <c r="AF63" s="29">
        <v>0</v>
      </c>
      <c r="AG63" s="29">
        <f t="shared" si="13"/>
        <v>0</v>
      </c>
      <c r="AH63" s="29">
        <v>0</v>
      </c>
      <c r="AI63" s="29">
        <f t="shared" si="14"/>
        <v>0</v>
      </c>
      <c r="AJ63" s="29">
        <v>0</v>
      </c>
      <c r="AK63" s="29">
        <f t="shared" si="15"/>
        <v>0</v>
      </c>
      <c r="AL63" s="29">
        <v>0</v>
      </c>
      <c r="AM63" s="29">
        <f t="shared" si="16"/>
        <v>0</v>
      </c>
      <c r="AN63" s="29">
        <v>0</v>
      </c>
      <c r="AO63" s="29">
        <f t="shared" si="17"/>
        <v>0</v>
      </c>
      <c r="AP63" s="29">
        <v>0</v>
      </c>
      <c r="AQ63" s="29">
        <f t="shared" si="18"/>
        <v>0</v>
      </c>
      <c r="AR63" s="29">
        <v>0</v>
      </c>
      <c r="AS63" s="29">
        <f t="shared" si="19"/>
        <v>0</v>
      </c>
      <c r="AT63" s="29">
        <v>0</v>
      </c>
      <c r="AU63" s="29">
        <f t="shared" si="20"/>
        <v>0</v>
      </c>
      <c r="AV63" s="29">
        <v>0</v>
      </c>
      <c r="AW63" s="29">
        <f t="shared" si="21"/>
        <v>0</v>
      </c>
    </row>
    <row r="64" spans="1:49">
      <c r="A64" s="2">
        <v>242</v>
      </c>
      <c r="B64" s="2" t="s">
        <v>205</v>
      </c>
      <c r="C64" s="2" t="s">
        <v>267</v>
      </c>
      <c r="D64" s="3">
        <v>147.24</v>
      </c>
      <c r="E64" s="3">
        <v>20.74</v>
      </c>
      <c r="F64" s="29">
        <v>0</v>
      </c>
      <c r="G64" s="29">
        <f t="shared" si="0"/>
        <v>0</v>
      </c>
      <c r="H64" s="29">
        <v>0</v>
      </c>
      <c r="I64" s="29">
        <f t="shared" si="1"/>
        <v>0</v>
      </c>
      <c r="J64" s="29">
        <v>0</v>
      </c>
      <c r="K64" s="29">
        <f t="shared" si="2"/>
        <v>0</v>
      </c>
      <c r="L64" s="29">
        <v>0</v>
      </c>
      <c r="M64" s="29">
        <f t="shared" si="3"/>
        <v>0</v>
      </c>
      <c r="N64" s="29">
        <v>0</v>
      </c>
      <c r="O64" s="29">
        <f t="shared" si="4"/>
        <v>0</v>
      </c>
      <c r="P64" s="29">
        <v>0</v>
      </c>
      <c r="Q64" s="29">
        <f t="shared" si="5"/>
        <v>0</v>
      </c>
      <c r="R64" s="29">
        <v>0</v>
      </c>
      <c r="S64" s="29">
        <f t="shared" si="6"/>
        <v>0</v>
      </c>
      <c r="T64" s="29">
        <v>668800</v>
      </c>
      <c r="U64" s="29">
        <f t="shared" si="7"/>
        <v>6.7875848414904237E-4</v>
      </c>
      <c r="V64" s="29">
        <v>0</v>
      </c>
      <c r="W64" s="29">
        <f t="shared" si="8"/>
        <v>0</v>
      </c>
      <c r="X64" s="29">
        <v>0</v>
      </c>
      <c r="Y64" s="29">
        <f t="shared" si="9"/>
        <v>0</v>
      </c>
      <c r="Z64" s="29">
        <v>0</v>
      </c>
      <c r="AA64" s="29">
        <f t="shared" si="10"/>
        <v>0</v>
      </c>
      <c r="AB64" s="29">
        <v>0</v>
      </c>
      <c r="AC64" s="29">
        <f t="shared" si="11"/>
        <v>0</v>
      </c>
      <c r="AD64" s="29">
        <v>0</v>
      </c>
      <c r="AE64" s="29">
        <f t="shared" si="12"/>
        <v>0</v>
      </c>
      <c r="AF64" s="29">
        <v>0</v>
      </c>
      <c r="AG64" s="29">
        <f t="shared" si="13"/>
        <v>0</v>
      </c>
      <c r="AH64" s="29">
        <v>0</v>
      </c>
      <c r="AI64" s="29">
        <f t="shared" si="14"/>
        <v>0</v>
      </c>
      <c r="AJ64" s="29">
        <v>0</v>
      </c>
      <c r="AK64" s="29">
        <f t="shared" si="15"/>
        <v>0</v>
      </c>
      <c r="AL64" s="29">
        <v>0</v>
      </c>
      <c r="AM64" s="29">
        <f t="shared" si="16"/>
        <v>0</v>
      </c>
      <c r="AN64" s="29">
        <v>0</v>
      </c>
      <c r="AO64" s="29">
        <f t="shared" si="17"/>
        <v>0</v>
      </c>
      <c r="AP64" s="29">
        <v>0</v>
      </c>
      <c r="AQ64" s="29">
        <f t="shared" si="18"/>
        <v>0</v>
      </c>
      <c r="AR64" s="29">
        <v>0</v>
      </c>
      <c r="AS64" s="29">
        <f t="shared" si="19"/>
        <v>0</v>
      </c>
      <c r="AT64" s="29">
        <v>0</v>
      </c>
      <c r="AU64" s="29">
        <f t="shared" si="20"/>
        <v>0</v>
      </c>
      <c r="AV64" s="29">
        <v>0</v>
      </c>
      <c r="AW64" s="29">
        <f t="shared" si="21"/>
        <v>0</v>
      </c>
    </row>
    <row r="65" spans="1:49">
      <c r="A65" s="2">
        <v>243</v>
      </c>
      <c r="B65" s="2" t="s">
        <v>205</v>
      </c>
      <c r="C65" s="2" t="s">
        <v>268</v>
      </c>
      <c r="D65" s="3">
        <v>147.36000000000001</v>
      </c>
      <c r="E65" s="3">
        <v>21.49</v>
      </c>
      <c r="F65" s="29">
        <v>0</v>
      </c>
      <c r="G65" s="29">
        <f t="shared" si="0"/>
        <v>0</v>
      </c>
      <c r="H65" s="29">
        <v>0</v>
      </c>
      <c r="I65" s="29">
        <f t="shared" si="1"/>
        <v>0</v>
      </c>
      <c r="J65" s="29">
        <v>0</v>
      </c>
      <c r="K65" s="29">
        <f t="shared" si="2"/>
        <v>0</v>
      </c>
      <c r="L65" s="29">
        <v>0</v>
      </c>
      <c r="M65" s="29">
        <f t="shared" si="3"/>
        <v>0</v>
      </c>
      <c r="N65" s="29">
        <v>624400</v>
      </c>
      <c r="O65" s="29">
        <f t="shared" si="4"/>
        <v>6.0146054309344202E-4</v>
      </c>
      <c r="P65" s="29">
        <v>580000</v>
      </c>
      <c r="Q65" s="29">
        <f t="shared" si="5"/>
        <v>6.0074431248355439E-4</v>
      </c>
      <c r="R65" s="29">
        <v>1507680</v>
      </c>
      <c r="S65" s="29">
        <f t="shared" si="6"/>
        <v>1.4098684706350772E-3</v>
      </c>
      <c r="T65" s="29">
        <v>1613485.75</v>
      </c>
      <c r="U65" s="29">
        <f t="shared" si="7"/>
        <v>1.6375106786275131E-3</v>
      </c>
      <c r="V65" s="29">
        <v>0</v>
      </c>
      <c r="W65" s="29">
        <f t="shared" si="8"/>
        <v>0</v>
      </c>
      <c r="X65" s="29">
        <v>0</v>
      </c>
      <c r="Y65" s="29">
        <f t="shared" si="9"/>
        <v>0</v>
      </c>
      <c r="Z65" s="29">
        <v>0</v>
      </c>
      <c r="AA65" s="29">
        <f t="shared" si="10"/>
        <v>0</v>
      </c>
      <c r="AB65" s="29">
        <v>0</v>
      </c>
      <c r="AC65" s="29">
        <f t="shared" si="11"/>
        <v>0</v>
      </c>
      <c r="AD65" s="29">
        <v>0</v>
      </c>
      <c r="AE65" s="29">
        <f t="shared" si="12"/>
        <v>0</v>
      </c>
      <c r="AF65" s="29">
        <v>0</v>
      </c>
      <c r="AG65" s="29">
        <f t="shared" si="13"/>
        <v>0</v>
      </c>
      <c r="AH65" s="29">
        <v>0</v>
      </c>
      <c r="AI65" s="29">
        <f t="shared" si="14"/>
        <v>0</v>
      </c>
      <c r="AJ65" s="29">
        <v>0</v>
      </c>
      <c r="AK65" s="29">
        <f t="shared" si="15"/>
        <v>0</v>
      </c>
      <c r="AL65" s="29">
        <v>0</v>
      </c>
      <c r="AM65" s="29">
        <f t="shared" si="16"/>
        <v>0</v>
      </c>
      <c r="AN65" s="29">
        <v>0</v>
      </c>
      <c r="AO65" s="29">
        <f t="shared" si="17"/>
        <v>0</v>
      </c>
      <c r="AP65" s="29">
        <v>0</v>
      </c>
      <c r="AQ65" s="29">
        <f t="shared" si="18"/>
        <v>0</v>
      </c>
      <c r="AR65" s="29">
        <v>0</v>
      </c>
      <c r="AS65" s="29">
        <f t="shared" si="19"/>
        <v>0</v>
      </c>
      <c r="AT65" s="29">
        <v>0</v>
      </c>
      <c r="AU65" s="29">
        <f t="shared" si="20"/>
        <v>0</v>
      </c>
      <c r="AV65" s="29">
        <v>0</v>
      </c>
      <c r="AW65" s="29">
        <f t="shared" si="21"/>
        <v>0</v>
      </c>
    </row>
    <row r="66" spans="1:49">
      <c r="A66" s="2">
        <v>244</v>
      </c>
      <c r="B66" s="2" t="s">
        <v>205</v>
      </c>
      <c r="C66" s="2" t="s">
        <v>269</v>
      </c>
      <c r="D66" s="3">
        <v>147.36000000000001</v>
      </c>
      <c r="E66" s="3">
        <v>24.44</v>
      </c>
      <c r="F66" s="29">
        <v>0</v>
      </c>
      <c r="G66" s="29">
        <f t="shared" si="0"/>
        <v>0</v>
      </c>
      <c r="H66" s="29">
        <v>0</v>
      </c>
      <c r="I66" s="29">
        <f t="shared" si="1"/>
        <v>0</v>
      </c>
      <c r="J66" s="29">
        <v>175200</v>
      </c>
      <c r="K66" s="29">
        <f t="shared" si="2"/>
        <v>2.5457325020648413E-4</v>
      </c>
      <c r="L66" s="29">
        <v>0</v>
      </c>
      <c r="M66" s="29">
        <f t="shared" si="3"/>
        <v>0</v>
      </c>
      <c r="N66" s="29">
        <v>1413133.375</v>
      </c>
      <c r="O66" s="29">
        <f t="shared" si="4"/>
        <v>1.3612171159368494E-3</v>
      </c>
      <c r="P66" s="29">
        <v>1769955.5</v>
      </c>
      <c r="Q66" s="29">
        <f t="shared" si="5"/>
        <v>1.8332598275413547E-3</v>
      </c>
      <c r="R66" s="29">
        <v>2432711.25</v>
      </c>
      <c r="S66" s="29">
        <f t="shared" si="6"/>
        <v>2.2748878339795228E-3</v>
      </c>
      <c r="T66" s="29">
        <v>2468880</v>
      </c>
      <c r="U66" s="29">
        <f t="shared" si="7"/>
        <v>2.5056418157085644E-3</v>
      </c>
      <c r="V66" s="29">
        <v>0</v>
      </c>
      <c r="W66" s="29">
        <f t="shared" si="8"/>
        <v>0</v>
      </c>
      <c r="X66" s="29">
        <v>0</v>
      </c>
      <c r="Y66" s="29">
        <f t="shared" si="9"/>
        <v>0</v>
      </c>
      <c r="Z66" s="29">
        <v>0</v>
      </c>
      <c r="AA66" s="29">
        <f t="shared" si="10"/>
        <v>0</v>
      </c>
      <c r="AB66" s="29">
        <v>0</v>
      </c>
      <c r="AC66" s="29">
        <f t="shared" si="11"/>
        <v>0</v>
      </c>
      <c r="AD66" s="29">
        <v>0</v>
      </c>
      <c r="AE66" s="29">
        <f t="shared" si="12"/>
        <v>0</v>
      </c>
      <c r="AF66" s="29">
        <v>0</v>
      </c>
      <c r="AG66" s="29">
        <f t="shared" si="13"/>
        <v>0</v>
      </c>
      <c r="AH66" s="29">
        <v>0</v>
      </c>
      <c r="AI66" s="29">
        <f t="shared" si="14"/>
        <v>0</v>
      </c>
      <c r="AJ66" s="29">
        <v>0</v>
      </c>
      <c r="AK66" s="29">
        <f t="shared" si="15"/>
        <v>0</v>
      </c>
      <c r="AL66" s="29">
        <v>0</v>
      </c>
      <c r="AM66" s="29">
        <f t="shared" si="16"/>
        <v>0</v>
      </c>
      <c r="AN66" s="29">
        <v>0</v>
      </c>
      <c r="AO66" s="29">
        <f t="shared" si="17"/>
        <v>0</v>
      </c>
      <c r="AP66" s="29">
        <v>0</v>
      </c>
      <c r="AQ66" s="29">
        <f t="shared" si="18"/>
        <v>0</v>
      </c>
      <c r="AR66" s="29">
        <v>0</v>
      </c>
      <c r="AS66" s="29">
        <f t="shared" si="19"/>
        <v>0</v>
      </c>
      <c r="AT66" s="29">
        <v>0</v>
      </c>
      <c r="AU66" s="29">
        <f t="shared" si="20"/>
        <v>0</v>
      </c>
      <c r="AV66" s="29">
        <v>0</v>
      </c>
      <c r="AW66" s="29">
        <f t="shared" si="21"/>
        <v>0</v>
      </c>
    </row>
    <row r="67" spans="1:49">
      <c r="A67" s="2">
        <v>245</v>
      </c>
      <c r="B67" s="2" t="s">
        <v>205</v>
      </c>
      <c r="C67" s="2" t="s">
        <v>270</v>
      </c>
      <c r="D67" s="3">
        <v>147.36000000000001</v>
      </c>
      <c r="E67" s="3">
        <v>25.59</v>
      </c>
      <c r="F67" s="29">
        <v>0</v>
      </c>
      <c r="G67" s="29">
        <f t="shared" si="0"/>
        <v>0</v>
      </c>
      <c r="H67" s="29">
        <v>0</v>
      </c>
      <c r="I67" s="29">
        <f t="shared" si="1"/>
        <v>0</v>
      </c>
      <c r="J67" s="29">
        <v>0</v>
      </c>
      <c r="K67" s="29">
        <f t="shared" si="2"/>
        <v>0</v>
      </c>
      <c r="L67" s="29">
        <v>6519071.5</v>
      </c>
      <c r="M67" s="29">
        <f t="shared" si="3"/>
        <v>7.4264982413059441E-3</v>
      </c>
      <c r="N67" s="29">
        <v>11208824</v>
      </c>
      <c r="O67" s="29">
        <f t="shared" si="4"/>
        <v>1.0797029741317757E-2</v>
      </c>
      <c r="P67" s="29">
        <v>10724962</v>
      </c>
      <c r="Q67" s="29">
        <f t="shared" si="5"/>
        <v>1.1108551591555597E-2</v>
      </c>
      <c r="R67" s="29">
        <v>964977.8125</v>
      </c>
      <c r="S67" s="29">
        <f t="shared" si="6"/>
        <v>9.0237437168773035E-4</v>
      </c>
      <c r="T67" s="29">
        <v>672466.6875</v>
      </c>
      <c r="U67" s="29">
        <f t="shared" si="7"/>
        <v>6.8247976891182391E-4</v>
      </c>
      <c r="V67" s="29">
        <v>0</v>
      </c>
      <c r="W67" s="29">
        <f t="shared" si="8"/>
        <v>0</v>
      </c>
      <c r="X67" s="29">
        <v>0</v>
      </c>
      <c r="Y67" s="29">
        <f t="shared" si="9"/>
        <v>0</v>
      </c>
      <c r="Z67" s="29">
        <v>0</v>
      </c>
      <c r="AA67" s="29">
        <f t="shared" si="10"/>
        <v>0</v>
      </c>
      <c r="AB67" s="29">
        <v>0</v>
      </c>
      <c r="AC67" s="29">
        <f t="shared" si="11"/>
        <v>0</v>
      </c>
      <c r="AD67" s="29">
        <v>0</v>
      </c>
      <c r="AE67" s="29">
        <f t="shared" si="12"/>
        <v>0</v>
      </c>
      <c r="AF67" s="29">
        <v>0</v>
      </c>
      <c r="AG67" s="29">
        <f t="shared" si="13"/>
        <v>0</v>
      </c>
      <c r="AH67" s="29">
        <v>0</v>
      </c>
      <c r="AI67" s="29">
        <f t="shared" si="14"/>
        <v>0</v>
      </c>
      <c r="AJ67" s="29">
        <v>0</v>
      </c>
      <c r="AK67" s="29">
        <f t="shared" si="15"/>
        <v>0</v>
      </c>
      <c r="AL67" s="29">
        <v>0</v>
      </c>
      <c r="AM67" s="29">
        <f t="shared" si="16"/>
        <v>0</v>
      </c>
      <c r="AN67" s="29">
        <v>0</v>
      </c>
      <c r="AO67" s="29">
        <f t="shared" si="17"/>
        <v>0</v>
      </c>
      <c r="AP67" s="29">
        <v>0</v>
      </c>
      <c r="AQ67" s="29">
        <f t="shared" si="18"/>
        <v>0</v>
      </c>
      <c r="AR67" s="29">
        <v>0</v>
      </c>
      <c r="AS67" s="29">
        <f t="shared" si="19"/>
        <v>0</v>
      </c>
      <c r="AT67" s="29">
        <v>0</v>
      </c>
      <c r="AU67" s="29">
        <f t="shared" si="20"/>
        <v>0</v>
      </c>
      <c r="AV67" s="29">
        <v>0</v>
      </c>
      <c r="AW67" s="29">
        <f t="shared" si="21"/>
        <v>0</v>
      </c>
    </row>
    <row r="68" spans="1:49">
      <c r="A68" s="2">
        <v>246</v>
      </c>
      <c r="B68" s="2" t="s">
        <v>205</v>
      </c>
      <c r="C68" s="2" t="s">
        <v>271</v>
      </c>
      <c r="D68" s="3">
        <v>147.36000000000001</v>
      </c>
      <c r="E68" s="3">
        <v>26.3</v>
      </c>
      <c r="F68" s="29">
        <v>0</v>
      </c>
      <c r="G68" s="29">
        <f t="shared" ref="G68:G131" si="22">F68/149076630.492187</f>
        <v>0</v>
      </c>
      <c r="H68" s="29">
        <v>0</v>
      </c>
      <c r="I68" s="29">
        <f t="shared" ref="I68:I131" si="23">H68/152138194.992187</f>
        <v>0</v>
      </c>
      <c r="J68" s="29">
        <v>25392860</v>
      </c>
      <c r="K68" s="29">
        <f t="shared" ref="K68:K131" si="24">J68/688210563.591797</f>
        <v>3.6896934373505837E-2</v>
      </c>
      <c r="L68" s="29">
        <v>0</v>
      </c>
      <c r="M68" s="29">
        <f t="shared" ref="M68:M131" si="25">L68/877812299.710937</f>
        <v>0</v>
      </c>
      <c r="N68" s="29">
        <v>0</v>
      </c>
      <c r="O68" s="29">
        <f t="shared" ref="O68:O131" si="26">N68/1038139587.32617</f>
        <v>0</v>
      </c>
      <c r="P68" s="29">
        <v>0</v>
      </c>
      <c r="Q68" s="29">
        <f t="shared" ref="Q68:Q131" si="27">P68/965468982.306641</f>
        <v>0</v>
      </c>
      <c r="R68" s="29">
        <v>0</v>
      </c>
      <c r="S68" s="29">
        <f t="shared" ref="S68:S131" si="28">R68/1069376350.63281</f>
        <v>0</v>
      </c>
      <c r="T68" s="29">
        <v>0</v>
      </c>
      <c r="U68" s="29">
        <f t="shared" ref="U68:U131" si="29">T68/985328383.539062</f>
        <v>0</v>
      </c>
      <c r="V68" s="29">
        <v>0</v>
      </c>
      <c r="W68" s="29">
        <f t="shared" ref="W68:W131" si="30">V68/412308075.594727</f>
        <v>0</v>
      </c>
      <c r="X68" s="29">
        <v>0</v>
      </c>
      <c r="Y68" s="29">
        <f t="shared" ref="Y68:Y131" si="31">X68/367778150.210937</f>
        <v>0</v>
      </c>
      <c r="Z68" s="29">
        <v>0</v>
      </c>
      <c r="AA68" s="29">
        <f t="shared" ref="AA68:AA131" si="32">Z68/262002417.734619</f>
        <v>0</v>
      </c>
      <c r="AB68" s="29">
        <v>304400</v>
      </c>
      <c r="AC68" s="29">
        <f t="shared" ref="AC68:AC131" si="33">AB68/305687020.464844</f>
        <v>9.9578974448150635E-4</v>
      </c>
      <c r="AD68" s="29">
        <v>595200</v>
      </c>
      <c r="AE68" s="29">
        <f t="shared" ref="AE68:AE131" si="34">AD68/214465381.402344</f>
        <v>2.7752730818750909E-3</v>
      </c>
      <c r="AF68" s="29">
        <v>0</v>
      </c>
      <c r="AG68" s="29">
        <f t="shared" ref="AG68:AG131" si="35">AF68/212276368.335937</f>
        <v>0</v>
      </c>
      <c r="AH68" s="29">
        <v>0</v>
      </c>
      <c r="AI68" s="29">
        <f t="shared" ref="AI68:AI131" si="36">AH68/243985040.242187</f>
        <v>0</v>
      </c>
      <c r="AJ68" s="29">
        <v>0</v>
      </c>
      <c r="AK68" s="29">
        <f t="shared" ref="AK68:AK131" si="37">AJ68/256814236.765625</f>
        <v>0</v>
      </c>
      <c r="AL68" s="29">
        <v>0</v>
      </c>
      <c r="AM68" s="29">
        <f t="shared" ref="AM68:AM131" si="38">AL68/113407809.335937</f>
        <v>0</v>
      </c>
      <c r="AN68" s="29">
        <v>0</v>
      </c>
      <c r="AO68" s="29">
        <f t="shared" ref="AO68:AO131" si="39">AN68/112751810.458984</f>
        <v>0</v>
      </c>
      <c r="AP68" s="29">
        <v>0</v>
      </c>
      <c r="AQ68" s="29">
        <f t="shared" ref="AQ68:AQ131" si="40">AP68/119728051.046875</f>
        <v>0</v>
      </c>
      <c r="AR68" s="29">
        <v>0</v>
      </c>
      <c r="AS68" s="29">
        <f t="shared" ref="AS68:AS131" si="41">AR68/103886955.828125</f>
        <v>0</v>
      </c>
      <c r="AT68" s="29">
        <v>0</v>
      </c>
      <c r="AU68" s="29">
        <f t="shared" ref="AU68:AU131" si="42">AT68/137875547.931641</f>
        <v>0</v>
      </c>
      <c r="AV68" s="29">
        <v>0</v>
      </c>
      <c r="AW68" s="29">
        <f t="shared" ref="AW68:AW131" si="43">AV68/148033987.734375</f>
        <v>0</v>
      </c>
    </row>
    <row r="69" spans="1:49">
      <c r="A69" s="2">
        <v>247</v>
      </c>
      <c r="B69" s="2" t="s">
        <v>205</v>
      </c>
      <c r="C69" s="2" t="s">
        <v>272</v>
      </c>
      <c r="D69" s="3">
        <v>147.36000000000001</v>
      </c>
      <c r="E69" s="3">
        <v>27.16</v>
      </c>
      <c r="F69" s="29">
        <v>0</v>
      </c>
      <c r="G69" s="29">
        <f t="shared" si="22"/>
        <v>0</v>
      </c>
      <c r="H69" s="29">
        <v>0</v>
      </c>
      <c r="I69" s="29">
        <f t="shared" si="23"/>
        <v>0</v>
      </c>
      <c r="J69" s="29">
        <v>0</v>
      </c>
      <c r="K69" s="29">
        <f t="shared" si="24"/>
        <v>0</v>
      </c>
      <c r="L69" s="29">
        <v>20775518</v>
      </c>
      <c r="M69" s="29">
        <f t="shared" si="25"/>
        <v>2.3667380836246386E-2</v>
      </c>
      <c r="N69" s="29">
        <v>0</v>
      </c>
      <c r="O69" s="29">
        <f t="shared" si="26"/>
        <v>0</v>
      </c>
      <c r="P69" s="29">
        <v>0</v>
      </c>
      <c r="Q69" s="29">
        <f t="shared" si="27"/>
        <v>0</v>
      </c>
      <c r="R69" s="29">
        <v>0</v>
      </c>
      <c r="S69" s="29">
        <f t="shared" si="28"/>
        <v>0</v>
      </c>
      <c r="T69" s="29">
        <v>0</v>
      </c>
      <c r="U69" s="29">
        <f t="shared" si="29"/>
        <v>0</v>
      </c>
      <c r="V69" s="29">
        <v>0</v>
      </c>
      <c r="W69" s="29">
        <f t="shared" si="30"/>
        <v>0</v>
      </c>
      <c r="X69" s="29">
        <v>0</v>
      </c>
      <c r="Y69" s="29">
        <f t="shared" si="31"/>
        <v>0</v>
      </c>
      <c r="Z69" s="29">
        <v>0</v>
      </c>
      <c r="AA69" s="29">
        <f t="shared" si="32"/>
        <v>0</v>
      </c>
      <c r="AB69" s="29">
        <v>0</v>
      </c>
      <c r="AC69" s="29">
        <f t="shared" si="33"/>
        <v>0</v>
      </c>
      <c r="AD69" s="29">
        <v>0</v>
      </c>
      <c r="AE69" s="29">
        <f t="shared" si="34"/>
        <v>0</v>
      </c>
      <c r="AF69" s="29">
        <v>0</v>
      </c>
      <c r="AG69" s="29">
        <f t="shared" si="35"/>
        <v>0</v>
      </c>
      <c r="AH69" s="29">
        <v>0</v>
      </c>
      <c r="AI69" s="29">
        <f t="shared" si="36"/>
        <v>0</v>
      </c>
      <c r="AJ69" s="29">
        <v>0</v>
      </c>
      <c r="AK69" s="29">
        <f t="shared" si="37"/>
        <v>0</v>
      </c>
      <c r="AL69" s="29">
        <v>0</v>
      </c>
      <c r="AM69" s="29">
        <f t="shared" si="38"/>
        <v>0</v>
      </c>
      <c r="AN69" s="29">
        <v>0</v>
      </c>
      <c r="AO69" s="29">
        <f t="shared" si="39"/>
        <v>0</v>
      </c>
      <c r="AP69" s="29">
        <v>0</v>
      </c>
      <c r="AQ69" s="29">
        <f t="shared" si="40"/>
        <v>0</v>
      </c>
      <c r="AR69" s="29">
        <v>0</v>
      </c>
      <c r="AS69" s="29">
        <f t="shared" si="41"/>
        <v>0</v>
      </c>
      <c r="AT69" s="29">
        <v>0</v>
      </c>
      <c r="AU69" s="29">
        <f t="shared" si="42"/>
        <v>0</v>
      </c>
      <c r="AV69" s="29">
        <v>0</v>
      </c>
      <c r="AW69" s="29">
        <f t="shared" si="43"/>
        <v>0</v>
      </c>
    </row>
    <row r="70" spans="1:49">
      <c r="A70" s="2">
        <v>248</v>
      </c>
      <c r="B70" s="2" t="s">
        <v>205</v>
      </c>
      <c r="C70" s="2" t="s">
        <v>273</v>
      </c>
      <c r="D70" s="3">
        <v>149.28</v>
      </c>
      <c r="E70" s="3">
        <v>15.65</v>
      </c>
      <c r="F70" s="29">
        <v>0</v>
      </c>
      <c r="G70" s="29">
        <f t="shared" si="22"/>
        <v>0</v>
      </c>
      <c r="H70" s="29">
        <v>0</v>
      </c>
      <c r="I70" s="29">
        <f t="shared" si="23"/>
        <v>0</v>
      </c>
      <c r="J70" s="29">
        <v>0</v>
      </c>
      <c r="K70" s="29">
        <f t="shared" si="24"/>
        <v>0</v>
      </c>
      <c r="L70" s="29">
        <v>0</v>
      </c>
      <c r="M70" s="29">
        <f t="shared" si="25"/>
        <v>0</v>
      </c>
      <c r="N70" s="29">
        <v>0</v>
      </c>
      <c r="O70" s="29">
        <f t="shared" si="26"/>
        <v>0</v>
      </c>
      <c r="P70" s="29">
        <v>0</v>
      </c>
      <c r="Q70" s="29">
        <f t="shared" si="27"/>
        <v>0</v>
      </c>
      <c r="R70" s="29">
        <v>0</v>
      </c>
      <c r="S70" s="29">
        <f t="shared" si="28"/>
        <v>0</v>
      </c>
      <c r="T70" s="29">
        <v>0</v>
      </c>
      <c r="U70" s="29">
        <f t="shared" si="29"/>
        <v>0</v>
      </c>
      <c r="V70" s="29">
        <v>760800</v>
      </c>
      <c r="W70" s="29">
        <f t="shared" si="30"/>
        <v>1.8452221652525155E-3</v>
      </c>
      <c r="X70" s="29">
        <v>913200</v>
      </c>
      <c r="Y70" s="29">
        <f t="shared" si="31"/>
        <v>2.4830186335872305E-3</v>
      </c>
      <c r="Z70" s="29">
        <v>2074500</v>
      </c>
      <c r="AA70" s="29">
        <f t="shared" si="32"/>
        <v>7.9178658652732398E-3</v>
      </c>
      <c r="AB70" s="29">
        <v>2385969.25</v>
      </c>
      <c r="AC70" s="29">
        <f t="shared" si="33"/>
        <v>7.8052684290349254E-3</v>
      </c>
      <c r="AD70" s="29">
        <v>477200</v>
      </c>
      <c r="AE70" s="29">
        <f t="shared" si="34"/>
        <v>2.2250677329818439E-3</v>
      </c>
      <c r="AF70" s="29">
        <v>846000</v>
      </c>
      <c r="AG70" s="29">
        <f t="shared" si="35"/>
        <v>3.9853706120559149E-3</v>
      </c>
      <c r="AH70" s="29">
        <v>0</v>
      </c>
      <c r="AI70" s="29">
        <f t="shared" si="36"/>
        <v>0</v>
      </c>
      <c r="AJ70" s="29">
        <v>0</v>
      </c>
      <c r="AK70" s="29">
        <f t="shared" si="37"/>
        <v>0</v>
      </c>
      <c r="AL70" s="29">
        <v>0</v>
      </c>
      <c r="AM70" s="29">
        <f t="shared" si="38"/>
        <v>0</v>
      </c>
      <c r="AN70" s="29">
        <v>0</v>
      </c>
      <c r="AO70" s="29">
        <f t="shared" si="39"/>
        <v>0</v>
      </c>
      <c r="AP70" s="29">
        <v>0</v>
      </c>
      <c r="AQ70" s="29">
        <f t="shared" si="40"/>
        <v>0</v>
      </c>
      <c r="AR70" s="29">
        <v>0</v>
      </c>
      <c r="AS70" s="29">
        <f t="shared" si="41"/>
        <v>0</v>
      </c>
      <c r="AT70" s="29">
        <v>0</v>
      </c>
      <c r="AU70" s="29">
        <f t="shared" si="42"/>
        <v>0</v>
      </c>
      <c r="AV70" s="29">
        <v>0</v>
      </c>
      <c r="AW70" s="29">
        <f t="shared" si="43"/>
        <v>0</v>
      </c>
    </row>
    <row r="71" spans="1:49">
      <c r="A71" s="2">
        <v>249</v>
      </c>
      <c r="B71" s="2" t="s">
        <v>205</v>
      </c>
      <c r="C71" s="2" t="s">
        <v>274</v>
      </c>
      <c r="D71" s="3">
        <v>149.28</v>
      </c>
      <c r="E71" s="3">
        <v>16.5</v>
      </c>
      <c r="F71" s="29">
        <v>0</v>
      </c>
      <c r="G71" s="29">
        <f t="shared" si="22"/>
        <v>0</v>
      </c>
      <c r="H71" s="29">
        <v>0</v>
      </c>
      <c r="I71" s="29">
        <f t="shared" si="23"/>
        <v>0</v>
      </c>
      <c r="J71" s="29">
        <v>0</v>
      </c>
      <c r="K71" s="29">
        <f t="shared" si="24"/>
        <v>0</v>
      </c>
      <c r="L71" s="29">
        <v>0</v>
      </c>
      <c r="M71" s="29">
        <f t="shared" si="25"/>
        <v>0</v>
      </c>
      <c r="N71" s="29">
        <v>0</v>
      </c>
      <c r="O71" s="29">
        <f t="shared" si="26"/>
        <v>0</v>
      </c>
      <c r="P71" s="29">
        <v>0</v>
      </c>
      <c r="Q71" s="29">
        <f t="shared" si="27"/>
        <v>0</v>
      </c>
      <c r="R71" s="29">
        <v>0</v>
      </c>
      <c r="S71" s="29">
        <f t="shared" si="28"/>
        <v>0</v>
      </c>
      <c r="T71" s="29">
        <v>0</v>
      </c>
      <c r="U71" s="29">
        <f t="shared" si="29"/>
        <v>0</v>
      </c>
      <c r="V71" s="29">
        <v>13507822</v>
      </c>
      <c r="W71" s="29">
        <f t="shared" si="30"/>
        <v>3.2761478126558316E-2</v>
      </c>
      <c r="X71" s="29">
        <v>14629533</v>
      </c>
      <c r="Y71" s="29">
        <f t="shared" si="31"/>
        <v>3.9778146123170495E-2</v>
      </c>
      <c r="Z71" s="29">
        <v>1565013.375</v>
      </c>
      <c r="AA71" s="29">
        <f t="shared" si="32"/>
        <v>5.9732783709850901E-3</v>
      </c>
      <c r="AB71" s="29">
        <v>1362488.875</v>
      </c>
      <c r="AC71" s="29">
        <f t="shared" si="33"/>
        <v>4.4571368222573755E-3</v>
      </c>
      <c r="AD71" s="29">
        <v>0</v>
      </c>
      <c r="AE71" s="29">
        <f t="shared" si="34"/>
        <v>0</v>
      </c>
      <c r="AF71" s="29">
        <v>0</v>
      </c>
      <c r="AG71" s="29">
        <f t="shared" si="35"/>
        <v>0</v>
      </c>
      <c r="AH71" s="29">
        <v>0</v>
      </c>
      <c r="AI71" s="29">
        <f t="shared" si="36"/>
        <v>0</v>
      </c>
      <c r="AJ71" s="29">
        <v>0</v>
      </c>
      <c r="AK71" s="29">
        <f t="shared" si="37"/>
        <v>0</v>
      </c>
      <c r="AL71" s="29">
        <v>0</v>
      </c>
      <c r="AM71" s="29">
        <f t="shared" si="38"/>
        <v>0</v>
      </c>
      <c r="AN71" s="29">
        <v>0</v>
      </c>
      <c r="AO71" s="29">
        <f t="shared" si="39"/>
        <v>0</v>
      </c>
      <c r="AP71" s="29">
        <v>0</v>
      </c>
      <c r="AQ71" s="29">
        <f t="shared" si="40"/>
        <v>0</v>
      </c>
      <c r="AR71" s="29">
        <v>0</v>
      </c>
      <c r="AS71" s="29">
        <f t="shared" si="41"/>
        <v>0</v>
      </c>
      <c r="AT71" s="29">
        <v>0</v>
      </c>
      <c r="AU71" s="29">
        <f t="shared" si="42"/>
        <v>0</v>
      </c>
      <c r="AV71" s="29">
        <v>0</v>
      </c>
      <c r="AW71" s="29">
        <f t="shared" si="43"/>
        <v>0</v>
      </c>
    </row>
    <row r="72" spans="1:49">
      <c r="A72" s="2">
        <v>250</v>
      </c>
      <c r="B72" s="2" t="s">
        <v>205</v>
      </c>
      <c r="C72" s="2" t="s">
        <v>275</v>
      </c>
      <c r="D72" s="3">
        <v>149.28</v>
      </c>
      <c r="E72" s="3">
        <v>21.49</v>
      </c>
      <c r="F72" s="29">
        <v>0</v>
      </c>
      <c r="G72" s="29">
        <f t="shared" si="22"/>
        <v>0</v>
      </c>
      <c r="H72" s="29">
        <v>0</v>
      </c>
      <c r="I72" s="29">
        <f t="shared" si="23"/>
        <v>0</v>
      </c>
      <c r="J72" s="29">
        <v>0</v>
      </c>
      <c r="K72" s="29">
        <f t="shared" si="24"/>
        <v>0</v>
      </c>
      <c r="L72" s="29">
        <v>0</v>
      </c>
      <c r="M72" s="29">
        <f t="shared" si="25"/>
        <v>0</v>
      </c>
      <c r="N72" s="29">
        <v>225599.984375</v>
      </c>
      <c r="O72" s="29">
        <f t="shared" si="26"/>
        <v>2.1731180192834649E-4</v>
      </c>
      <c r="P72" s="29">
        <v>0</v>
      </c>
      <c r="Q72" s="29">
        <f t="shared" si="27"/>
        <v>0</v>
      </c>
      <c r="R72" s="29">
        <v>0</v>
      </c>
      <c r="S72" s="29">
        <f t="shared" si="28"/>
        <v>0</v>
      </c>
      <c r="T72" s="29">
        <v>9528750</v>
      </c>
      <c r="U72" s="29">
        <f t="shared" si="29"/>
        <v>9.6706338304951966E-3</v>
      </c>
      <c r="V72" s="29">
        <v>0</v>
      </c>
      <c r="W72" s="29">
        <f t="shared" si="30"/>
        <v>0</v>
      </c>
      <c r="X72" s="29">
        <v>0</v>
      </c>
      <c r="Y72" s="29">
        <f t="shared" si="31"/>
        <v>0</v>
      </c>
      <c r="Z72" s="29">
        <v>0</v>
      </c>
      <c r="AA72" s="29">
        <f t="shared" si="32"/>
        <v>0</v>
      </c>
      <c r="AB72" s="29">
        <v>0</v>
      </c>
      <c r="AC72" s="29">
        <f t="shared" si="33"/>
        <v>0</v>
      </c>
      <c r="AD72" s="29">
        <v>0</v>
      </c>
      <c r="AE72" s="29">
        <f t="shared" si="34"/>
        <v>0</v>
      </c>
      <c r="AF72" s="29">
        <v>0</v>
      </c>
      <c r="AG72" s="29">
        <f t="shared" si="35"/>
        <v>0</v>
      </c>
      <c r="AH72" s="29">
        <v>0</v>
      </c>
      <c r="AI72" s="29">
        <f t="shared" si="36"/>
        <v>0</v>
      </c>
      <c r="AJ72" s="29">
        <v>0</v>
      </c>
      <c r="AK72" s="29">
        <f t="shared" si="37"/>
        <v>0</v>
      </c>
      <c r="AL72" s="29">
        <v>0</v>
      </c>
      <c r="AM72" s="29">
        <f t="shared" si="38"/>
        <v>0</v>
      </c>
      <c r="AN72" s="29">
        <v>0</v>
      </c>
      <c r="AO72" s="29">
        <f t="shared" si="39"/>
        <v>0</v>
      </c>
      <c r="AP72" s="29">
        <v>0</v>
      </c>
      <c r="AQ72" s="29">
        <f t="shared" si="40"/>
        <v>0</v>
      </c>
      <c r="AR72" s="29">
        <v>0</v>
      </c>
      <c r="AS72" s="29">
        <f t="shared" si="41"/>
        <v>0</v>
      </c>
      <c r="AT72" s="29">
        <v>0</v>
      </c>
      <c r="AU72" s="29">
        <f t="shared" si="42"/>
        <v>0</v>
      </c>
      <c r="AV72" s="29">
        <v>0</v>
      </c>
      <c r="AW72" s="29">
        <f t="shared" si="43"/>
        <v>0</v>
      </c>
    </row>
    <row r="73" spans="1:49">
      <c r="A73" s="2">
        <v>251</v>
      </c>
      <c r="B73" s="2" t="s">
        <v>205</v>
      </c>
      <c r="C73" s="2" t="s">
        <v>276</v>
      </c>
      <c r="D73" s="3">
        <v>149.28</v>
      </c>
      <c r="E73" s="3">
        <v>25.45</v>
      </c>
      <c r="F73" s="29">
        <v>0</v>
      </c>
      <c r="G73" s="29">
        <f t="shared" si="22"/>
        <v>0</v>
      </c>
      <c r="H73" s="29">
        <v>0</v>
      </c>
      <c r="I73" s="29">
        <f t="shared" si="23"/>
        <v>0</v>
      </c>
      <c r="J73" s="29">
        <v>2320026.734375</v>
      </c>
      <c r="K73" s="29">
        <f t="shared" si="24"/>
        <v>3.3711001503183742E-3</v>
      </c>
      <c r="L73" s="29">
        <v>0</v>
      </c>
      <c r="M73" s="29">
        <f t="shared" si="25"/>
        <v>0</v>
      </c>
      <c r="N73" s="29">
        <v>0</v>
      </c>
      <c r="O73" s="29">
        <f t="shared" si="26"/>
        <v>0</v>
      </c>
      <c r="P73" s="29">
        <v>0</v>
      </c>
      <c r="Q73" s="29">
        <f t="shared" si="27"/>
        <v>0</v>
      </c>
      <c r="R73" s="29">
        <v>653600</v>
      </c>
      <c r="S73" s="29">
        <f t="shared" si="28"/>
        <v>6.1119735779945777E-4</v>
      </c>
      <c r="T73" s="29">
        <v>0</v>
      </c>
      <c r="U73" s="29">
        <f t="shared" si="29"/>
        <v>0</v>
      </c>
      <c r="V73" s="29">
        <v>0</v>
      </c>
      <c r="W73" s="29">
        <f t="shared" si="30"/>
        <v>0</v>
      </c>
      <c r="X73" s="29">
        <v>0</v>
      </c>
      <c r="Y73" s="29">
        <f t="shared" si="31"/>
        <v>0</v>
      </c>
      <c r="Z73" s="29">
        <v>0</v>
      </c>
      <c r="AA73" s="29">
        <f t="shared" si="32"/>
        <v>0</v>
      </c>
      <c r="AB73" s="29">
        <v>0</v>
      </c>
      <c r="AC73" s="29">
        <f t="shared" si="33"/>
        <v>0</v>
      </c>
      <c r="AD73" s="29">
        <v>0</v>
      </c>
      <c r="AE73" s="29">
        <f t="shared" si="34"/>
        <v>0</v>
      </c>
      <c r="AF73" s="29">
        <v>0</v>
      </c>
      <c r="AG73" s="29">
        <f t="shared" si="35"/>
        <v>0</v>
      </c>
      <c r="AH73" s="29">
        <v>0</v>
      </c>
      <c r="AI73" s="29">
        <f t="shared" si="36"/>
        <v>0</v>
      </c>
      <c r="AJ73" s="29">
        <v>0</v>
      </c>
      <c r="AK73" s="29">
        <f t="shared" si="37"/>
        <v>0</v>
      </c>
      <c r="AL73" s="29">
        <v>0</v>
      </c>
      <c r="AM73" s="29">
        <f t="shared" si="38"/>
        <v>0</v>
      </c>
      <c r="AN73" s="29">
        <v>0</v>
      </c>
      <c r="AO73" s="29">
        <f t="shared" si="39"/>
        <v>0</v>
      </c>
      <c r="AP73" s="29">
        <v>0</v>
      </c>
      <c r="AQ73" s="29">
        <f t="shared" si="40"/>
        <v>0</v>
      </c>
      <c r="AR73" s="29">
        <v>0</v>
      </c>
      <c r="AS73" s="29">
        <f t="shared" si="41"/>
        <v>0</v>
      </c>
      <c r="AT73" s="29">
        <v>0</v>
      </c>
      <c r="AU73" s="29">
        <f t="shared" si="42"/>
        <v>0</v>
      </c>
      <c r="AV73" s="29">
        <v>0</v>
      </c>
      <c r="AW73" s="29">
        <f t="shared" si="43"/>
        <v>0</v>
      </c>
    </row>
    <row r="74" spans="1:49">
      <c r="A74" s="2">
        <v>252</v>
      </c>
      <c r="B74" s="2" t="s">
        <v>205</v>
      </c>
      <c r="C74" s="2" t="s">
        <v>277</v>
      </c>
      <c r="D74" s="3">
        <v>149.28</v>
      </c>
      <c r="E74" s="3">
        <v>27.18</v>
      </c>
      <c r="F74" s="29">
        <v>16647158</v>
      </c>
      <c r="G74" s="29">
        <f t="shared" si="22"/>
        <v>0.11166846168335195</v>
      </c>
      <c r="H74" s="29">
        <v>21948800</v>
      </c>
      <c r="I74" s="29">
        <f t="shared" si="23"/>
        <v>0.1442688340105992</v>
      </c>
      <c r="J74" s="29">
        <v>16005689</v>
      </c>
      <c r="K74" s="29">
        <f t="shared" si="24"/>
        <v>2.3256965014407369E-2</v>
      </c>
      <c r="L74" s="29">
        <v>31977918</v>
      </c>
      <c r="M74" s="29">
        <f t="shared" si="25"/>
        <v>3.6429106781176689E-2</v>
      </c>
      <c r="N74" s="29">
        <v>11588518</v>
      </c>
      <c r="O74" s="29">
        <f t="shared" si="26"/>
        <v>1.1162774391300655E-2</v>
      </c>
      <c r="P74" s="29">
        <v>11027576</v>
      </c>
      <c r="Q74" s="29">
        <f t="shared" si="27"/>
        <v>1.1421988900827837E-2</v>
      </c>
      <c r="R74" s="29">
        <v>22281000</v>
      </c>
      <c r="S74" s="29">
        <f t="shared" si="28"/>
        <v>2.0835508459500794E-2</v>
      </c>
      <c r="T74" s="29">
        <v>23895384</v>
      </c>
      <c r="U74" s="29">
        <f t="shared" si="29"/>
        <v>2.4251188130979786E-2</v>
      </c>
      <c r="V74" s="29">
        <v>12394889</v>
      </c>
      <c r="W74" s="29">
        <f t="shared" si="30"/>
        <v>3.0062202837335156E-2</v>
      </c>
      <c r="X74" s="29">
        <v>7833750</v>
      </c>
      <c r="Y74" s="29">
        <f t="shared" si="31"/>
        <v>2.1300205016276792E-2</v>
      </c>
      <c r="Z74" s="29">
        <v>11537560</v>
      </c>
      <c r="AA74" s="29">
        <f t="shared" si="32"/>
        <v>4.4036082184884036E-2</v>
      </c>
      <c r="AB74" s="29">
        <v>12603032</v>
      </c>
      <c r="AC74" s="29">
        <f t="shared" si="33"/>
        <v>4.1228548012392403E-2</v>
      </c>
      <c r="AD74" s="29">
        <v>11256000</v>
      </c>
      <c r="AE74" s="29">
        <f t="shared" si="34"/>
        <v>5.2483994975782967E-2</v>
      </c>
      <c r="AF74" s="29">
        <v>10937250</v>
      </c>
      <c r="AG74" s="29">
        <f t="shared" si="35"/>
        <v>5.1523634428733513E-2</v>
      </c>
      <c r="AH74" s="29">
        <v>11410824</v>
      </c>
      <c r="AI74" s="29">
        <f t="shared" si="36"/>
        <v>4.676853953288803E-2</v>
      </c>
      <c r="AJ74" s="29">
        <v>12197240</v>
      </c>
      <c r="AK74" s="29">
        <f t="shared" si="37"/>
        <v>4.7494407450360709E-2</v>
      </c>
      <c r="AL74" s="29">
        <v>12740518</v>
      </c>
      <c r="AM74" s="29">
        <f t="shared" si="38"/>
        <v>0.11234251040208347</v>
      </c>
      <c r="AN74" s="29">
        <v>12002073</v>
      </c>
      <c r="AO74" s="29">
        <f t="shared" si="39"/>
        <v>0.10644683177274589</v>
      </c>
      <c r="AP74" s="29">
        <v>13822889</v>
      </c>
      <c r="AQ74" s="29">
        <f t="shared" si="40"/>
        <v>0.11545238462612382</v>
      </c>
      <c r="AR74" s="29">
        <v>11909271</v>
      </c>
      <c r="AS74" s="29">
        <f t="shared" si="41"/>
        <v>0.11463682716532</v>
      </c>
      <c r="AT74" s="29">
        <v>12393412</v>
      </c>
      <c r="AU74" s="29">
        <f t="shared" si="42"/>
        <v>8.9888397079260787E-2</v>
      </c>
      <c r="AV74" s="29">
        <v>16221979</v>
      </c>
      <c r="AW74" s="29">
        <f t="shared" si="43"/>
        <v>0.10958280087075632</v>
      </c>
    </row>
    <row r="75" spans="1:49">
      <c r="A75" s="2">
        <v>253</v>
      </c>
      <c r="B75" s="2" t="s">
        <v>205</v>
      </c>
      <c r="C75" s="2" t="s">
        <v>278</v>
      </c>
      <c r="D75" s="3">
        <v>149.4</v>
      </c>
      <c r="E75" s="3">
        <v>24.44</v>
      </c>
      <c r="F75" s="29">
        <v>0</v>
      </c>
      <c r="G75" s="29">
        <f t="shared" si="22"/>
        <v>0</v>
      </c>
      <c r="H75" s="29">
        <v>0</v>
      </c>
      <c r="I75" s="29">
        <f t="shared" si="23"/>
        <v>0</v>
      </c>
      <c r="J75" s="29">
        <v>0</v>
      </c>
      <c r="K75" s="29">
        <f t="shared" si="24"/>
        <v>0</v>
      </c>
      <c r="L75" s="29">
        <v>0</v>
      </c>
      <c r="M75" s="29">
        <f t="shared" si="25"/>
        <v>0</v>
      </c>
      <c r="N75" s="29">
        <v>5561173.5</v>
      </c>
      <c r="O75" s="29">
        <f t="shared" si="26"/>
        <v>5.3568648839635779E-3</v>
      </c>
      <c r="P75" s="29">
        <v>5721600</v>
      </c>
      <c r="Q75" s="29">
        <f t="shared" si="27"/>
        <v>5.9262390660446635E-3</v>
      </c>
      <c r="R75" s="29">
        <v>6319435.5</v>
      </c>
      <c r="S75" s="29">
        <f t="shared" si="28"/>
        <v>5.9094588133171595E-3</v>
      </c>
      <c r="T75" s="29">
        <v>5550476</v>
      </c>
      <c r="U75" s="29">
        <f t="shared" si="29"/>
        <v>5.6331230204330748E-3</v>
      </c>
      <c r="V75" s="29">
        <v>0</v>
      </c>
      <c r="W75" s="29">
        <f t="shared" si="30"/>
        <v>0</v>
      </c>
      <c r="X75" s="29">
        <v>0</v>
      </c>
      <c r="Y75" s="29">
        <f t="shared" si="31"/>
        <v>0</v>
      </c>
      <c r="Z75" s="29">
        <v>0</v>
      </c>
      <c r="AA75" s="29">
        <f t="shared" si="32"/>
        <v>0</v>
      </c>
      <c r="AB75" s="29">
        <v>0</v>
      </c>
      <c r="AC75" s="29">
        <f t="shared" si="33"/>
        <v>0</v>
      </c>
      <c r="AD75" s="29">
        <v>0</v>
      </c>
      <c r="AE75" s="29">
        <f t="shared" si="34"/>
        <v>0</v>
      </c>
      <c r="AF75" s="29">
        <v>0</v>
      </c>
      <c r="AG75" s="29">
        <f t="shared" si="35"/>
        <v>0</v>
      </c>
      <c r="AH75" s="29">
        <v>0</v>
      </c>
      <c r="AI75" s="29">
        <f t="shared" si="36"/>
        <v>0</v>
      </c>
      <c r="AJ75" s="29">
        <v>0</v>
      </c>
      <c r="AK75" s="29">
        <f t="shared" si="37"/>
        <v>0</v>
      </c>
      <c r="AL75" s="29">
        <v>0</v>
      </c>
      <c r="AM75" s="29">
        <f t="shared" si="38"/>
        <v>0</v>
      </c>
      <c r="AN75" s="29">
        <v>0</v>
      </c>
      <c r="AO75" s="29">
        <f t="shared" si="39"/>
        <v>0</v>
      </c>
      <c r="AP75" s="29">
        <v>0</v>
      </c>
      <c r="AQ75" s="29">
        <f t="shared" si="40"/>
        <v>0</v>
      </c>
      <c r="AR75" s="29">
        <v>0</v>
      </c>
      <c r="AS75" s="29">
        <f t="shared" si="41"/>
        <v>0</v>
      </c>
      <c r="AT75" s="29">
        <v>0</v>
      </c>
      <c r="AU75" s="29">
        <f t="shared" si="42"/>
        <v>0</v>
      </c>
      <c r="AV75" s="29">
        <v>0</v>
      </c>
      <c r="AW75" s="29">
        <f t="shared" si="43"/>
        <v>0</v>
      </c>
    </row>
    <row r="76" spans="1:49">
      <c r="A76" s="2">
        <v>254</v>
      </c>
      <c r="B76" s="2" t="s">
        <v>205</v>
      </c>
      <c r="C76" s="2" t="s">
        <v>279</v>
      </c>
      <c r="D76" s="3">
        <v>149.4</v>
      </c>
      <c r="E76" s="3">
        <v>26.3</v>
      </c>
      <c r="F76" s="29">
        <v>0</v>
      </c>
      <c r="G76" s="29">
        <f t="shared" si="22"/>
        <v>0</v>
      </c>
      <c r="H76" s="29">
        <v>0</v>
      </c>
      <c r="I76" s="29">
        <f t="shared" si="23"/>
        <v>0</v>
      </c>
      <c r="J76" s="29">
        <v>5819032.5</v>
      </c>
      <c r="K76" s="29">
        <f t="shared" si="24"/>
        <v>8.4553083138251307E-3</v>
      </c>
      <c r="L76" s="29">
        <v>0</v>
      </c>
      <c r="M76" s="29">
        <f t="shared" si="25"/>
        <v>0</v>
      </c>
      <c r="N76" s="29">
        <v>0</v>
      </c>
      <c r="O76" s="29">
        <f t="shared" si="26"/>
        <v>0</v>
      </c>
      <c r="P76" s="29">
        <v>0</v>
      </c>
      <c r="Q76" s="29">
        <f t="shared" si="27"/>
        <v>0</v>
      </c>
      <c r="R76" s="29">
        <v>0</v>
      </c>
      <c r="S76" s="29">
        <f t="shared" si="28"/>
        <v>0</v>
      </c>
      <c r="T76" s="29">
        <v>0</v>
      </c>
      <c r="U76" s="29">
        <f t="shared" si="29"/>
        <v>0</v>
      </c>
      <c r="V76" s="29">
        <v>0</v>
      </c>
      <c r="W76" s="29">
        <f t="shared" si="30"/>
        <v>0</v>
      </c>
      <c r="X76" s="29">
        <v>0</v>
      </c>
      <c r="Y76" s="29">
        <f t="shared" si="31"/>
        <v>0</v>
      </c>
      <c r="Z76" s="29">
        <v>0</v>
      </c>
      <c r="AA76" s="29">
        <f t="shared" si="32"/>
        <v>0</v>
      </c>
      <c r="AB76" s="29">
        <v>0</v>
      </c>
      <c r="AC76" s="29">
        <f t="shared" si="33"/>
        <v>0</v>
      </c>
      <c r="AD76" s="29">
        <v>0</v>
      </c>
      <c r="AE76" s="29">
        <f t="shared" si="34"/>
        <v>0</v>
      </c>
      <c r="AF76" s="29">
        <v>0</v>
      </c>
      <c r="AG76" s="29">
        <f t="shared" si="35"/>
        <v>0</v>
      </c>
      <c r="AH76" s="29">
        <v>0</v>
      </c>
      <c r="AI76" s="29">
        <f t="shared" si="36"/>
        <v>0</v>
      </c>
      <c r="AJ76" s="29">
        <v>0</v>
      </c>
      <c r="AK76" s="29">
        <f t="shared" si="37"/>
        <v>0</v>
      </c>
      <c r="AL76" s="29">
        <v>0</v>
      </c>
      <c r="AM76" s="29">
        <f t="shared" si="38"/>
        <v>0</v>
      </c>
      <c r="AN76" s="29">
        <v>0</v>
      </c>
      <c r="AO76" s="29">
        <f t="shared" si="39"/>
        <v>0</v>
      </c>
      <c r="AP76" s="29">
        <v>0</v>
      </c>
      <c r="AQ76" s="29">
        <f t="shared" si="40"/>
        <v>0</v>
      </c>
      <c r="AR76" s="29">
        <v>0</v>
      </c>
      <c r="AS76" s="29">
        <f t="shared" si="41"/>
        <v>0</v>
      </c>
      <c r="AT76" s="29">
        <v>0</v>
      </c>
      <c r="AU76" s="29">
        <f t="shared" si="42"/>
        <v>0</v>
      </c>
      <c r="AV76" s="29">
        <v>0</v>
      </c>
      <c r="AW76" s="29">
        <f t="shared" si="43"/>
        <v>0</v>
      </c>
    </row>
    <row r="77" spans="1:49">
      <c r="A77" s="2">
        <v>255</v>
      </c>
      <c r="B77" s="2" t="s">
        <v>205</v>
      </c>
      <c r="C77" s="2" t="s">
        <v>280</v>
      </c>
      <c r="D77" s="3">
        <v>149.52000000000001</v>
      </c>
      <c r="E77" s="3">
        <v>25.5</v>
      </c>
      <c r="F77" s="29">
        <v>0</v>
      </c>
      <c r="G77" s="29">
        <f t="shared" si="22"/>
        <v>0</v>
      </c>
      <c r="H77" s="29">
        <v>0</v>
      </c>
      <c r="I77" s="29">
        <f t="shared" si="23"/>
        <v>0</v>
      </c>
      <c r="J77" s="29">
        <v>0</v>
      </c>
      <c r="K77" s="29">
        <f t="shared" si="24"/>
        <v>0</v>
      </c>
      <c r="L77" s="29">
        <v>0</v>
      </c>
      <c r="M77" s="29">
        <f t="shared" si="25"/>
        <v>0</v>
      </c>
      <c r="N77" s="29">
        <v>16916978</v>
      </c>
      <c r="O77" s="29">
        <f t="shared" si="26"/>
        <v>1.6295475296892716E-2</v>
      </c>
      <c r="P77" s="29">
        <v>19217504</v>
      </c>
      <c r="Q77" s="29">
        <f t="shared" si="27"/>
        <v>1.9904838324361993E-2</v>
      </c>
      <c r="R77" s="29">
        <v>0</v>
      </c>
      <c r="S77" s="29">
        <f t="shared" si="28"/>
        <v>0</v>
      </c>
      <c r="T77" s="29">
        <v>212400</v>
      </c>
      <c r="U77" s="29">
        <f t="shared" si="29"/>
        <v>2.155626525616875E-4</v>
      </c>
      <c r="V77" s="29">
        <v>0</v>
      </c>
      <c r="W77" s="29">
        <f t="shared" si="30"/>
        <v>0</v>
      </c>
      <c r="X77" s="29">
        <v>0</v>
      </c>
      <c r="Y77" s="29">
        <f t="shared" si="31"/>
        <v>0</v>
      </c>
      <c r="Z77" s="29">
        <v>0</v>
      </c>
      <c r="AA77" s="29">
        <f t="shared" si="32"/>
        <v>0</v>
      </c>
      <c r="AB77" s="29">
        <v>0</v>
      </c>
      <c r="AC77" s="29">
        <f t="shared" si="33"/>
        <v>0</v>
      </c>
      <c r="AD77" s="29">
        <v>0</v>
      </c>
      <c r="AE77" s="29">
        <f t="shared" si="34"/>
        <v>0</v>
      </c>
      <c r="AF77" s="29">
        <v>0</v>
      </c>
      <c r="AG77" s="29">
        <f t="shared" si="35"/>
        <v>0</v>
      </c>
      <c r="AH77" s="29">
        <v>0</v>
      </c>
      <c r="AI77" s="29">
        <f t="shared" si="36"/>
        <v>0</v>
      </c>
      <c r="AJ77" s="29">
        <v>0</v>
      </c>
      <c r="AK77" s="29">
        <f t="shared" si="37"/>
        <v>0</v>
      </c>
      <c r="AL77" s="29">
        <v>0</v>
      </c>
      <c r="AM77" s="29">
        <f t="shared" si="38"/>
        <v>0</v>
      </c>
      <c r="AN77" s="29">
        <v>0</v>
      </c>
      <c r="AO77" s="29">
        <f t="shared" si="39"/>
        <v>0</v>
      </c>
      <c r="AP77" s="29">
        <v>0</v>
      </c>
      <c r="AQ77" s="29">
        <f t="shared" si="40"/>
        <v>0</v>
      </c>
      <c r="AR77" s="29">
        <v>0</v>
      </c>
      <c r="AS77" s="29">
        <f t="shared" si="41"/>
        <v>0</v>
      </c>
      <c r="AT77" s="29">
        <v>0</v>
      </c>
      <c r="AU77" s="29">
        <f t="shared" si="42"/>
        <v>0</v>
      </c>
      <c r="AV77" s="29">
        <v>0</v>
      </c>
      <c r="AW77" s="29">
        <f t="shared" si="43"/>
        <v>0</v>
      </c>
    </row>
    <row r="78" spans="1:49">
      <c r="A78" s="2">
        <v>256</v>
      </c>
      <c r="B78" s="2" t="s">
        <v>205</v>
      </c>
      <c r="C78" s="2" t="s">
        <v>281</v>
      </c>
      <c r="D78" s="3">
        <v>150.24</v>
      </c>
      <c r="E78" s="3">
        <v>25.46</v>
      </c>
      <c r="F78" s="29">
        <v>0</v>
      </c>
      <c r="G78" s="29">
        <f t="shared" si="22"/>
        <v>0</v>
      </c>
      <c r="H78" s="29">
        <v>0</v>
      </c>
      <c r="I78" s="29">
        <f t="shared" si="23"/>
        <v>0</v>
      </c>
      <c r="J78" s="29">
        <v>96320</v>
      </c>
      <c r="K78" s="29">
        <f t="shared" si="24"/>
        <v>1.3995716586694378E-4</v>
      </c>
      <c r="L78" s="29">
        <v>0</v>
      </c>
      <c r="M78" s="29">
        <f t="shared" si="25"/>
        <v>0</v>
      </c>
      <c r="N78" s="29">
        <v>1998012.125</v>
      </c>
      <c r="O78" s="29">
        <f t="shared" si="26"/>
        <v>1.9246083565179087E-3</v>
      </c>
      <c r="P78" s="29">
        <v>2259345.5</v>
      </c>
      <c r="Q78" s="29">
        <f t="shared" si="27"/>
        <v>2.340153377690194E-3</v>
      </c>
      <c r="R78" s="29">
        <v>0</v>
      </c>
      <c r="S78" s="29">
        <f t="shared" si="28"/>
        <v>0</v>
      </c>
      <c r="T78" s="29">
        <v>0</v>
      </c>
      <c r="U78" s="29">
        <f t="shared" si="29"/>
        <v>0</v>
      </c>
      <c r="V78" s="29">
        <v>0</v>
      </c>
      <c r="W78" s="29">
        <f t="shared" si="30"/>
        <v>0</v>
      </c>
      <c r="X78" s="29">
        <v>0</v>
      </c>
      <c r="Y78" s="29">
        <f t="shared" si="31"/>
        <v>0</v>
      </c>
      <c r="Z78" s="29">
        <v>0</v>
      </c>
      <c r="AA78" s="29">
        <f t="shared" si="32"/>
        <v>0</v>
      </c>
      <c r="AB78" s="29">
        <v>0</v>
      </c>
      <c r="AC78" s="29">
        <f t="shared" si="33"/>
        <v>0</v>
      </c>
      <c r="AD78" s="29">
        <v>0</v>
      </c>
      <c r="AE78" s="29">
        <f t="shared" si="34"/>
        <v>0</v>
      </c>
      <c r="AF78" s="29">
        <v>0</v>
      </c>
      <c r="AG78" s="29">
        <f t="shared" si="35"/>
        <v>0</v>
      </c>
      <c r="AH78" s="29">
        <v>0</v>
      </c>
      <c r="AI78" s="29">
        <f t="shared" si="36"/>
        <v>0</v>
      </c>
      <c r="AJ78" s="29">
        <v>0</v>
      </c>
      <c r="AK78" s="29">
        <f t="shared" si="37"/>
        <v>0</v>
      </c>
      <c r="AL78" s="29">
        <v>0</v>
      </c>
      <c r="AM78" s="29">
        <f t="shared" si="38"/>
        <v>0</v>
      </c>
      <c r="AN78" s="29">
        <v>0</v>
      </c>
      <c r="AO78" s="29">
        <f t="shared" si="39"/>
        <v>0</v>
      </c>
      <c r="AP78" s="29">
        <v>0</v>
      </c>
      <c r="AQ78" s="29">
        <f t="shared" si="40"/>
        <v>0</v>
      </c>
      <c r="AR78" s="29">
        <v>0</v>
      </c>
      <c r="AS78" s="29">
        <f t="shared" si="41"/>
        <v>0</v>
      </c>
      <c r="AT78" s="29">
        <v>0</v>
      </c>
      <c r="AU78" s="29">
        <f t="shared" si="42"/>
        <v>0</v>
      </c>
      <c r="AV78" s="29">
        <v>0</v>
      </c>
      <c r="AW78" s="29">
        <f t="shared" si="43"/>
        <v>0</v>
      </c>
    </row>
    <row r="79" spans="1:49">
      <c r="A79" s="2">
        <v>257</v>
      </c>
      <c r="B79" s="2" t="s">
        <v>205</v>
      </c>
      <c r="C79" s="2" t="s">
        <v>282</v>
      </c>
      <c r="D79" s="3">
        <v>151.32</v>
      </c>
      <c r="E79" s="3">
        <v>11.82</v>
      </c>
      <c r="F79" s="29">
        <v>0</v>
      </c>
      <c r="G79" s="29">
        <f t="shared" si="22"/>
        <v>0</v>
      </c>
      <c r="H79" s="29">
        <v>0</v>
      </c>
      <c r="I79" s="29">
        <f t="shared" si="23"/>
        <v>0</v>
      </c>
      <c r="J79" s="29">
        <v>0</v>
      </c>
      <c r="K79" s="29">
        <f t="shared" si="24"/>
        <v>0</v>
      </c>
      <c r="L79" s="29">
        <v>0</v>
      </c>
      <c r="M79" s="29">
        <f t="shared" si="25"/>
        <v>0</v>
      </c>
      <c r="N79" s="29">
        <v>0</v>
      </c>
      <c r="O79" s="29">
        <f t="shared" si="26"/>
        <v>0</v>
      </c>
      <c r="P79" s="29">
        <v>0</v>
      </c>
      <c r="Q79" s="29">
        <f t="shared" si="27"/>
        <v>0</v>
      </c>
      <c r="R79" s="29">
        <v>0</v>
      </c>
      <c r="S79" s="29">
        <f t="shared" si="28"/>
        <v>0</v>
      </c>
      <c r="T79" s="29">
        <v>0</v>
      </c>
      <c r="U79" s="29">
        <f t="shared" si="29"/>
        <v>0</v>
      </c>
      <c r="V79" s="29">
        <v>0</v>
      </c>
      <c r="W79" s="29">
        <f t="shared" si="30"/>
        <v>0</v>
      </c>
      <c r="X79" s="29">
        <v>0</v>
      </c>
      <c r="Y79" s="29">
        <f t="shared" si="31"/>
        <v>0</v>
      </c>
      <c r="Z79" s="29">
        <v>0</v>
      </c>
      <c r="AA79" s="29">
        <f t="shared" si="32"/>
        <v>0</v>
      </c>
      <c r="AB79" s="29">
        <v>0</v>
      </c>
      <c r="AC79" s="29">
        <f t="shared" si="33"/>
        <v>0</v>
      </c>
      <c r="AD79" s="29">
        <v>115600</v>
      </c>
      <c r="AE79" s="29">
        <f t="shared" si="34"/>
        <v>5.3901473162762186E-4</v>
      </c>
      <c r="AF79" s="29">
        <v>279200</v>
      </c>
      <c r="AG79" s="29">
        <f t="shared" si="35"/>
        <v>1.3152665187777912E-3</v>
      </c>
      <c r="AH79" s="29">
        <v>15204044</v>
      </c>
      <c r="AI79" s="29">
        <f t="shared" si="36"/>
        <v>6.2315476329647103E-2</v>
      </c>
      <c r="AJ79" s="29">
        <v>16486978</v>
      </c>
      <c r="AK79" s="29">
        <f t="shared" si="37"/>
        <v>6.4198068641523262E-2</v>
      </c>
      <c r="AL79" s="29">
        <v>0</v>
      </c>
      <c r="AM79" s="29">
        <f t="shared" si="38"/>
        <v>0</v>
      </c>
      <c r="AN79" s="29">
        <v>148800</v>
      </c>
      <c r="AO79" s="29">
        <f t="shared" si="39"/>
        <v>1.3197127336073184E-3</v>
      </c>
      <c r="AP79" s="29">
        <v>0</v>
      </c>
      <c r="AQ79" s="29">
        <f t="shared" si="40"/>
        <v>0</v>
      </c>
      <c r="AR79" s="29">
        <v>0</v>
      </c>
      <c r="AS79" s="29">
        <f t="shared" si="41"/>
        <v>0</v>
      </c>
      <c r="AT79" s="29">
        <v>0</v>
      </c>
      <c r="AU79" s="29">
        <f t="shared" si="42"/>
        <v>0</v>
      </c>
      <c r="AV79" s="29">
        <v>0</v>
      </c>
      <c r="AW79" s="29">
        <f t="shared" si="43"/>
        <v>0</v>
      </c>
    </row>
    <row r="80" spans="1:49">
      <c r="A80" s="2">
        <v>258</v>
      </c>
      <c r="B80" s="2" t="s">
        <v>205</v>
      </c>
      <c r="C80" s="2" t="s">
        <v>283</v>
      </c>
      <c r="D80" s="3">
        <v>151.32</v>
      </c>
      <c r="E80" s="3">
        <v>16.850000000000001</v>
      </c>
      <c r="F80" s="29">
        <v>0</v>
      </c>
      <c r="G80" s="29">
        <f t="shared" si="22"/>
        <v>0</v>
      </c>
      <c r="H80" s="29">
        <v>0</v>
      </c>
      <c r="I80" s="29">
        <f t="shared" si="23"/>
        <v>0</v>
      </c>
      <c r="J80" s="29">
        <v>0</v>
      </c>
      <c r="K80" s="29">
        <f t="shared" si="24"/>
        <v>0</v>
      </c>
      <c r="L80" s="29">
        <v>0</v>
      </c>
      <c r="M80" s="29">
        <f t="shared" si="25"/>
        <v>0</v>
      </c>
      <c r="N80" s="29">
        <v>0</v>
      </c>
      <c r="O80" s="29">
        <f t="shared" si="26"/>
        <v>0</v>
      </c>
      <c r="P80" s="29">
        <v>0</v>
      </c>
      <c r="Q80" s="29">
        <f t="shared" si="27"/>
        <v>0</v>
      </c>
      <c r="R80" s="29">
        <v>1366114.25</v>
      </c>
      <c r="S80" s="29">
        <f t="shared" si="28"/>
        <v>1.2774868727848652E-3</v>
      </c>
      <c r="T80" s="29">
        <v>0</v>
      </c>
      <c r="U80" s="29">
        <f t="shared" si="29"/>
        <v>0</v>
      </c>
      <c r="V80" s="29">
        <v>0</v>
      </c>
      <c r="W80" s="29">
        <f t="shared" si="30"/>
        <v>0</v>
      </c>
      <c r="X80" s="29">
        <v>0</v>
      </c>
      <c r="Y80" s="29">
        <f t="shared" si="31"/>
        <v>0</v>
      </c>
      <c r="Z80" s="29">
        <v>0</v>
      </c>
      <c r="AA80" s="29">
        <f t="shared" si="32"/>
        <v>0</v>
      </c>
      <c r="AB80" s="29">
        <v>0</v>
      </c>
      <c r="AC80" s="29">
        <f t="shared" si="33"/>
        <v>0</v>
      </c>
      <c r="AD80" s="29">
        <v>0</v>
      </c>
      <c r="AE80" s="29">
        <f t="shared" si="34"/>
        <v>0</v>
      </c>
      <c r="AF80" s="29">
        <v>0</v>
      </c>
      <c r="AG80" s="29">
        <f t="shared" si="35"/>
        <v>0</v>
      </c>
      <c r="AH80" s="29">
        <v>0</v>
      </c>
      <c r="AI80" s="29">
        <f t="shared" si="36"/>
        <v>0</v>
      </c>
      <c r="AJ80" s="29">
        <v>0</v>
      </c>
      <c r="AK80" s="29">
        <f t="shared" si="37"/>
        <v>0</v>
      </c>
      <c r="AL80" s="29">
        <v>0</v>
      </c>
      <c r="AM80" s="29">
        <f t="shared" si="38"/>
        <v>0</v>
      </c>
      <c r="AN80" s="29">
        <v>0</v>
      </c>
      <c r="AO80" s="29">
        <f t="shared" si="39"/>
        <v>0</v>
      </c>
      <c r="AP80" s="29">
        <v>0</v>
      </c>
      <c r="AQ80" s="29">
        <f t="shared" si="40"/>
        <v>0</v>
      </c>
      <c r="AR80" s="29">
        <v>0</v>
      </c>
      <c r="AS80" s="29">
        <f t="shared" si="41"/>
        <v>0</v>
      </c>
      <c r="AT80" s="29">
        <v>0</v>
      </c>
      <c r="AU80" s="29">
        <f t="shared" si="42"/>
        <v>0</v>
      </c>
      <c r="AV80" s="29">
        <v>0</v>
      </c>
      <c r="AW80" s="29">
        <f t="shared" si="43"/>
        <v>0</v>
      </c>
    </row>
    <row r="81" spans="1:49">
      <c r="A81" s="2">
        <v>259</v>
      </c>
      <c r="B81" s="2" t="s">
        <v>205</v>
      </c>
      <c r="C81" s="2" t="s">
        <v>284</v>
      </c>
      <c r="D81" s="3">
        <v>151.56</v>
      </c>
      <c r="E81" s="3">
        <v>25.5</v>
      </c>
      <c r="F81" s="29">
        <v>0</v>
      </c>
      <c r="G81" s="29">
        <f t="shared" si="22"/>
        <v>0</v>
      </c>
      <c r="H81" s="29">
        <v>0</v>
      </c>
      <c r="I81" s="29">
        <f t="shared" si="23"/>
        <v>0</v>
      </c>
      <c r="J81" s="29">
        <v>4933.333984375</v>
      </c>
      <c r="K81" s="29">
        <f t="shared" si="24"/>
        <v>7.1683496960984484E-6</v>
      </c>
      <c r="L81" s="29">
        <v>0</v>
      </c>
      <c r="M81" s="29">
        <f t="shared" si="25"/>
        <v>0</v>
      </c>
      <c r="N81" s="29">
        <v>2153228.25</v>
      </c>
      <c r="O81" s="29">
        <f t="shared" si="26"/>
        <v>2.0741220894444938E-3</v>
      </c>
      <c r="P81" s="29">
        <v>0</v>
      </c>
      <c r="Q81" s="29">
        <f t="shared" si="27"/>
        <v>0</v>
      </c>
      <c r="R81" s="29">
        <v>0</v>
      </c>
      <c r="S81" s="29">
        <f t="shared" si="28"/>
        <v>0</v>
      </c>
      <c r="T81" s="29">
        <v>0</v>
      </c>
      <c r="U81" s="29">
        <f t="shared" si="29"/>
        <v>0</v>
      </c>
      <c r="V81" s="29">
        <v>0</v>
      </c>
      <c r="W81" s="29">
        <f t="shared" si="30"/>
        <v>0</v>
      </c>
      <c r="X81" s="29">
        <v>0</v>
      </c>
      <c r="Y81" s="29">
        <f t="shared" si="31"/>
        <v>0</v>
      </c>
      <c r="Z81" s="29">
        <v>0</v>
      </c>
      <c r="AA81" s="29">
        <f t="shared" si="32"/>
        <v>0</v>
      </c>
      <c r="AB81" s="29">
        <v>0</v>
      </c>
      <c r="AC81" s="29">
        <f t="shared" si="33"/>
        <v>0</v>
      </c>
      <c r="AD81" s="29">
        <v>0</v>
      </c>
      <c r="AE81" s="29">
        <f t="shared" si="34"/>
        <v>0</v>
      </c>
      <c r="AF81" s="29">
        <v>0</v>
      </c>
      <c r="AG81" s="29">
        <f t="shared" si="35"/>
        <v>0</v>
      </c>
      <c r="AH81" s="29">
        <v>0</v>
      </c>
      <c r="AI81" s="29">
        <f t="shared" si="36"/>
        <v>0</v>
      </c>
      <c r="AJ81" s="29">
        <v>0</v>
      </c>
      <c r="AK81" s="29">
        <f t="shared" si="37"/>
        <v>0</v>
      </c>
      <c r="AL81" s="29">
        <v>0</v>
      </c>
      <c r="AM81" s="29">
        <f t="shared" si="38"/>
        <v>0</v>
      </c>
      <c r="AN81" s="29">
        <v>0</v>
      </c>
      <c r="AO81" s="29">
        <f t="shared" si="39"/>
        <v>0</v>
      </c>
      <c r="AP81" s="29">
        <v>0</v>
      </c>
      <c r="AQ81" s="29">
        <f t="shared" si="40"/>
        <v>0</v>
      </c>
      <c r="AR81" s="29">
        <v>0</v>
      </c>
      <c r="AS81" s="29">
        <f t="shared" si="41"/>
        <v>0</v>
      </c>
      <c r="AT81" s="29">
        <v>0</v>
      </c>
      <c r="AU81" s="29">
        <f t="shared" si="42"/>
        <v>0</v>
      </c>
      <c r="AV81" s="29">
        <v>0</v>
      </c>
      <c r="AW81" s="29">
        <f t="shared" si="43"/>
        <v>0</v>
      </c>
    </row>
    <row r="82" spans="1:49">
      <c r="A82" s="2">
        <v>260</v>
      </c>
      <c r="B82" s="2" t="s">
        <v>205</v>
      </c>
      <c r="C82" s="2" t="s">
        <v>285</v>
      </c>
      <c r="D82" s="3">
        <v>153.24</v>
      </c>
      <c r="E82" s="3">
        <v>13.86</v>
      </c>
      <c r="F82" s="29">
        <v>0</v>
      </c>
      <c r="G82" s="29">
        <f t="shared" si="22"/>
        <v>0</v>
      </c>
      <c r="H82" s="29">
        <v>0</v>
      </c>
      <c r="I82" s="29">
        <f t="shared" si="23"/>
        <v>0</v>
      </c>
      <c r="J82" s="29">
        <v>0</v>
      </c>
      <c r="K82" s="29">
        <f t="shared" si="24"/>
        <v>0</v>
      </c>
      <c r="L82" s="29">
        <v>0</v>
      </c>
      <c r="M82" s="29">
        <f t="shared" si="25"/>
        <v>0</v>
      </c>
      <c r="N82" s="29">
        <v>4780160</v>
      </c>
      <c r="O82" s="29">
        <f t="shared" si="26"/>
        <v>4.6045445702651315E-3</v>
      </c>
      <c r="P82" s="29">
        <v>4930986.5</v>
      </c>
      <c r="Q82" s="29">
        <f t="shared" si="27"/>
        <v>5.1073484393244625E-3</v>
      </c>
      <c r="R82" s="29">
        <v>1398755.5</v>
      </c>
      <c r="S82" s="29">
        <f t="shared" si="28"/>
        <v>1.3080105046013762E-3</v>
      </c>
      <c r="T82" s="29">
        <v>941200</v>
      </c>
      <c r="U82" s="29">
        <f t="shared" si="29"/>
        <v>9.5521454138917266E-4</v>
      </c>
      <c r="V82" s="29">
        <v>0</v>
      </c>
      <c r="W82" s="29">
        <f t="shared" si="30"/>
        <v>0</v>
      </c>
      <c r="X82" s="29">
        <v>0</v>
      </c>
      <c r="Y82" s="29">
        <f t="shared" si="31"/>
        <v>0</v>
      </c>
      <c r="Z82" s="29">
        <v>0</v>
      </c>
      <c r="AA82" s="29">
        <f t="shared" si="32"/>
        <v>0</v>
      </c>
      <c r="AB82" s="29">
        <v>0</v>
      </c>
      <c r="AC82" s="29">
        <f t="shared" si="33"/>
        <v>0</v>
      </c>
      <c r="AD82" s="29">
        <v>0</v>
      </c>
      <c r="AE82" s="29">
        <f t="shared" si="34"/>
        <v>0</v>
      </c>
      <c r="AF82" s="29">
        <v>0</v>
      </c>
      <c r="AG82" s="29">
        <f t="shared" si="35"/>
        <v>0</v>
      </c>
      <c r="AH82" s="29">
        <v>0</v>
      </c>
      <c r="AI82" s="29">
        <f t="shared" si="36"/>
        <v>0</v>
      </c>
      <c r="AJ82" s="29">
        <v>0</v>
      </c>
      <c r="AK82" s="29">
        <f t="shared" si="37"/>
        <v>0</v>
      </c>
      <c r="AL82" s="29">
        <v>0</v>
      </c>
      <c r="AM82" s="29">
        <f t="shared" si="38"/>
        <v>0</v>
      </c>
      <c r="AN82" s="29">
        <v>0</v>
      </c>
      <c r="AO82" s="29">
        <f t="shared" si="39"/>
        <v>0</v>
      </c>
      <c r="AP82" s="29">
        <v>0</v>
      </c>
      <c r="AQ82" s="29">
        <f t="shared" si="40"/>
        <v>0</v>
      </c>
      <c r="AR82" s="29">
        <v>0</v>
      </c>
      <c r="AS82" s="29">
        <f t="shared" si="41"/>
        <v>0</v>
      </c>
      <c r="AT82" s="29">
        <v>0</v>
      </c>
      <c r="AU82" s="29">
        <f t="shared" si="42"/>
        <v>0</v>
      </c>
      <c r="AV82" s="29">
        <v>0</v>
      </c>
      <c r="AW82" s="29">
        <f t="shared" si="43"/>
        <v>0</v>
      </c>
    </row>
    <row r="83" spans="1:49">
      <c r="A83" s="2">
        <v>261</v>
      </c>
      <c r="B83" s="2" t="s">
        <v>205</v>
      </c>
      <c r="C83" s="2" t="s">
        <v>286</v>
      </c>
      <c r="D83" s="3">
        <v>153.36000000000001</v>
      </c>
      <c r="E83" s="3">
        <v>11.08</v>
      </c>
      <c r="F83" s="29">
        <v>0</v>
      </c>
      <c r="G83" s="29">
        <f t="shared" si="22"/>
        <v>0</v>
      </c>
      <c r="H83" s="29">
        <v>0</v>
      </c>
      <c r="I83" s="29">
        <f t="shared" si="23"/>
        <v>0</v>
      </c>
      <c r="J83" s="29">
        <v>0</v>
      </c>
      <c r="K83" s="29">
        <f t="shared" si="24"/>
        <v>0</v>
      </c>
      <c r="L83" s="29">
        <v>0</v>
      </c>
      <c r="M83" s="29">
        <f t="shared" si="25"/>
        <v>0</v>
      </c>
      <c r="N83" s="29">
        <v>0</v>
      </c>
      <c r="O83" s="29">
        <f t="shared" si="26"/>
        <v>0</v>
      </c>
      <c r="P83" s="29">
        <v>0</v>
      </c>
      <c r="Q83" s="29">
        <f t="shared" si="27"/>
        <v>0</v>
      </c>
      <c r="R83" s="29">
        <v>0</v>
      </c>
      <c r="S83" s="29">
        <f t="shared" si="28"/>
        <v>0</v>
      </c>
      <c r="T83" s="29">
        <v>0</v>
      </c>
      <c r="U83" s="29">
        <f t="shared" si="29"/>
        <v>0</v>
      </c>
      <c r="V83" s="29">
        <v>0</v>
      </c>
      <c r="W83" s="29">
        <f t="shared" si="30"/>
        <v>0</v>
      </c>
      <c r="X83" s="29">
        <v>0</v>
      </c>
      <c r="Y83" s="29">
        <f t="shared" si="31"/>
        <v>0</v>
      </c>
      <c r="Z83" s="29">
        <v>0</v>
      </c>
      <c r="AA83" s="29">
        <f t="shared" si="32"/>
        <v>0</v>
      </c>
      <c r="AB83" s="29">
        <v>0</v>
      </c>
      <c r="AC83" s="29">
        <f t="shared" si="33"/>
        <v>0</v>
      </c>
      <c r="AD83" s="29">
        <v>0</v>
      </c>
      <c r="AE83" s="29">
        <f t="shared" si="34"/>
        <v>0</v>
      </c>
      <c r="AF83" s="29">
        <v>0</v>
      </c>
      <c r="AG83" s="29">
        <f t="shared" si="35"/>
        <v>0</v>
      </c>
      <c r="AH83" s="29">
        <v>557080</v>
      </c>
      <c r="AI83" s="29">
        <f t="shared" si="36"/>
        <v>2.2832547415490121E-3</v>
      </c>
      <c r="AJ83" s="29">
        <v>0</v>
      </c>
      <c r="AK83" s="29">
        <f t="shared" si="37"/>
        <v>0</v>
      </c>
      <c r="AL83" s="29">
        <v>0</v>
      </c>
      <c r="AM83" s="29">
        <f t="shared" si="38"/>
        <v>0</v>
      </c>
      <c r="AN83" s="29">
        <v>0</v>
      </c>
      <c r="AO83" s="29">
        <f t="shared" si="39"/>
        <v>0</v>
      </c>
      <c r="AP83" s="29">
        <v>0</v>
      </c>
      <c r="AQ83" s="29">
        <f t="shared" si="40"/>
        <v>0</v>
      </c>
      <c r="AR83" s="29">
        <v>0</v>
      </c>
      <c r="AS83" s="29">
        <f t="shared" si="41"/>
        <v>0</v>
      </c>
      <c r="AT83" s="29">
        <v>0</v>
      </c>
      <c r="AU83" s="29">
        <f t="shared" si="42"/>
        <v>0</v>
      </c>
      <c r="AV83" s="29">
        <v>0</v>
      </c>
      <c r="AW83" s="29">
        <f t="shared" si="43"/>
        <v>0</v>
      </c>
    </row>
    <row r="84" spans="1:49">
      <c r="A84" s="2">
        <v>262</v>
      </c>
      <c r="B84" s="2" t="s">
        <v>205</v>
      </c>
      <c r="C84" s="2" t="s">
        <v>287</v>
      </c>
      <c r="D84" s="3">
        <v>155.1935</v>
      </c>
      <c r="E84" s="3">
        <v>24.02</v>
      </c>
      <c r="F84" s="29">
        <v>0</v>
      </c>
      <c r="G84" s="29">
        <f t="shared" si="22"/>
        <v>0</v>
      </c>
      <c r="H84" s="29">
        <v>0</v>
      </c>
      <c r="I84" s="29">
        <f t="shared" si="23"/>
        <v>0</v>
      </c>
      <c r="J84" s="29">
        <v>0</v>
      </c>
      <c r="K84" s="29">
        <f t="shared" si="24"/>
        <v>0</v>
      </c>
      <c r="L84" s="29">
        <v>0</v>
      </c>
      <c r="M84" s="29">
        <f t="shared" si="25"/>
        <v>0</v>
      </c>
      <c r="N84" s="29">
        <v>227200</v>
      </c>
      <c r="O84" s="29">
        <f t="shared" si="26"/>
        <v>2.1885303553944593E-4</v>
      </c>
      <c r="P84" s="29">
        <v>357866.65625</v>
      </c>
      <c r="Q84" s="29">
        <f t="shared" si="27"/>
        <v>3.7066613512016334E-4</v>
      </c>
      <c r="R84" s="29">
        <v>0</v>
      </c>
      <c r="S84" s="29">
        <f t="shared" si="28"/>
        <v>0</v>
      </c>
      <c r="T84" s="29">
        <v>0</v>
      </c>
      <c r="U84" s="29">
        <f t="shared" si="29"/>
        <v>0</v>
      </c>
      <c r="V84" s="29">
        <v>0</v>
      </c>
      <c r="W84" s="29">
        <f t="shared" si="30"/>
        <v>0</v>
      </c>
      <c r="X84" s="29">
        <v>0</v>
      </c>
      <c r="Y84" s="29">
        <f t="shared" si="31"/>
        <v>0</v>
      </c>
      <c r="Z84" s="29">
        <v>0</v>
      </c>
      <c r="AA84" s="29">
        <f t="shared" si="32"/>
        <v>0</v>
      </c>
      <c r="AB84" s="29">
        <v>0</v>
      </c>
      <c r="AC84" s="29">
        <f t="shared" si="33"/>
        <v>0</v>
      </c>
      <c r="AD84" s="29">
        <v>0</v>
      </c>
      <c r="AE84" s="29">
        <f t="shared" si="34"/>
        <v>0</v>
      </c>
      <c r="AF84" s="29">
        <v>0</v>
      </c>
      <c r="AG84" s="29">
        <f t="shared" si="35"/>
        <v>0</v>
      </c>
      <c r="AH84" s="29">
        <v>0</v>
      </c>
      <c r="AI84" s="29">
        <f t="shared" si="36"/>
        <v>0</v>
      </c>
      <c r="AJ84" s="29">
        <v>0</v>
      </c>
      <c r="AK84" s="29">
        <f t="shared" si="37"/>
        <v>0</v>
      </c>
      <c r="AL84" s="29">
        <v>0</v>
      </c>
      <c r="AM84" s="29">
        <f t="shared" si="38"/>
        <v>0</v>
      </c>
      <c r="AN84" s="29">
        <v>0</v>
      </c>
      <c r="AO84" s="29">
        <f t="shared" si="39"/>
        <v>0</v>
      </c>
      <c r="AP84" s="29">
        <v>0</v>
      </c>
      <c r="AQ84" s="29">
        <f t="shared" si="40"/>
        <v>0</v>
      </c>
      <c r="AR84" s="29">
        <v>0</v>
      </c>
      <c r="AS84" s="29">
        <f t="shared" si="41"/>
        <v>0</v>
      </c>
      <c r="AT84" s="29">
        <v>0</v>
      </c>
      <c r="AU84" s="29">
        <f t="shared" si="42"/>
        <v>0</v>
      </c>
      <c r="AV84" s="29">
        <v>0</v>
      </c>
      <c r="AW84" s="29">
        <f t="shared" si="43"/>
        <v>0</v>
      </c>
    </row>
    <row r="85" spans="1:49">
      <c r="A85" s="2">
        <v>263</v>
      </c>
      <c r="B85" s="2" t="s">
        <v>205</v>
      </c>
      <c r="C85" s="2" t="s">
        <v>288</v>
      </c>
      <c r="D85" s="3">
        <v>156.24</v>
      </c>
      <c r="E85" s="3">
        <v>23.77</v>
      </c>
      <c r="F85" s="29">
        <v>0</v>
      </c>
      <c r="G85" s="29">
        <f t="shared" si="22"/>
        <v>0</v>
      </c>
      <c r="H85" s="29">
        <v>0</v>
      </c>
      <c r="I85" s="29">
        <f t="shared" si="23"/>
        <v>0</v>
      </c>
      <c r="J85" s="29">
        <v>891022.25</v>
      </c>
      <c r="K85" s="29">
        <f t="shared" si="24"/>
        <v>1.2946942362374112E-3</v>
      </c>
      <c r="L85" s="29">
        <v>1371022.25</v>
      </c>
      <c r="M85" s="29">
        <f t="shared" si="25"/>
        <v>1.5618626561184853E-3</v>
      </c>
      <c r="N85" s="29">
        <v>0</v>
      </c>
      <c r="O85" s="29">
        <f t="shared" si="26"/>
        <v>0</v>
      </c>
      <c r="P85" s="29">
        <v>0</v>
      </c>
      <c r="Q85" s="29">
        <f t="shared" si="27"/>
        <v>0</v>
      </c>
      <c r="R85" s="29">
        <v>0</v>
      </c>
      <c r="S85" s="29">
        <f t="shared" si="28"/>
        <v>0</v>
      </c>
      <c r="T85" s="29">
        <v>0</v>
      </c>
      <c r="U85" s="29">
        <f t="shared" si="29"/>
        <v>0</v>
      </c>
      <c r="V85" s="29">
        <v>0</v>
      </c>
      <c r="W85" s="29">
        <f t="shared" si="30"/>
        <v>0</v>
      </c>
      <c r="X85" s="29">
        <v>0</v>
      </c>
      <c r="Y85" s="29">
        <f t="shared" si="31"/>
        <v>0</v>
      </c>
      <c r="Z85" s="29">
        <v>0</v>
      </c>
      <c r="AA85" s="29">
        <f t="shared" si="32"/>
        <v>0</v>
      </c>
      <c r="AB85" s="29">
        <v>0</v>
      </c>
      <c r="AC85" s="29">
        <f t="shared" si="33"/>
        <v>0</v>
      </c>
      <c r="AD85" s="29">
        <v>0</v>
      </c>
      <c r="AE85" s="29">
        <f t="shared" si="34"/>
        <v>0</v>
      </c>
      <c r="AF85" s="29">
        <v>0</v>
      </c>
      <c r="AG85" s="29">
        <f t="shared" si="35"/>
        <v>0</v>
      </c>
      <c r="AH85" s="29">
        <v>0</v>
      </c>
      <c r="AI85" s="29">
        <f t="shared" si="36"/>
        <v>0</v>
      </c>
      <c r="AJ85" s="29">
        <v>0</v>
      </c>
      <c r="AK85" s="29">
        <f t="shared" si="37"/>
        <v>0</v>
      </c>
      <c r="AL85" s="29">
        <v>0</v>
      </c>
      <c r="AM85" s="29">
        <f t="shared" si="38"/>
        <v>0</v>
      </c>
      <c r="AN85" s="29">
        <v>0</v>
      </c>
      <c r="AO85" s="29">
        <f t="shared" si="39"/>
        <v>0</v>
      </c>
      <c r="AP85" s="29">
        <v>0</v>
      </c>
      <c r="AQ85" s="29">
        <f t="shared" si="40"/>
        <v>0</v>
      </c>
      <c r="AR85" s="29">
        <v>0</v>
      </c>
      <c r="AS85" s="29">
        <f t="shared" si="41"/>
        <v>0</v>
      </c>
      <c r="AT85" s="29">
        <v>0</v>
      </c>
      <c r="AU85" s="29">
        <f t="shared" si="42"/>
        <v>0</v>
      </c>
      <c r="AV85" s="29">
        <v>0</v>
      </c>
      <c r="AW85" s="29">
        <f t="shared" si="43"/>
        <v>0</v>
      </c>
    </row>
    <row r="86" spans="1:49">
      <c r="A86" s="2">
        <v>264</v>
      </c>
      <c r="B86" s="2" t="s">
        <v>205</v>
      </c>
      <c r="C86" s="2" t="s">
        <v>289</v>
      </c>
      <c r="D86" s="3">
        <v>157.19999999999999</v>
      </c>
      <c r="E86" s="3">
        <v>10.029999999999999</v>
      </c>
      <c r="F86" s="29">
        <v>0</v>
      </c>
      <c r="G86" s="29">
        <f t="shared" si="22"/>
        <v>0</v>
      </c>
      <c r="H86" s="29">
        <v>0</v>
      </c>
      <c r="I86" s="29">
        <f t="shared" si="23"/>
        <v>0</v>
      </c>
      <c r="J86" s="29">
        <v>0</v>
      </c>
      <c r="K86" s="29">
        <f t="shared" si="24"/>
        <v>0</v>
      </c>
      <c r="L86" s="29">
        <v>0</v>
      </c>
      <c r="M86" s="29">
        <f t="shared" si="25"/>
        <v>0</v>
      </c>
      <c r="N86" s="29">
        <v>0</v>
      </c>
      <c r="O86" s="29">
        <f t="shared" si="26"/>
        <v>0</v>
      </c>
      <c r="P86" s="29">
        <v>0</v>
      </c>
      <c r="Q86" s="29">
        <f t="shared" si="27"/>
        <v>0</v>
      </c>
      <c r="R86" s="29">
        <v>0</v>
      </c>
      <c r="S86" s="29">
        <f t="shared" si="28"/>
        <v>0</v>
      </c>
      <c r="T86" s="29">
        <v>0</v>
      </c>
      <c r="U86" s="29">
        <f t="shared" si="29"/>
        <v>0</v>
      </c>
      <c r="V86" s="29">
        <v>0</v>
      </c>
      <c r="W86" s="29">
        <f t="shared" si="30"/>
        <v>0</v>
      </c>
      <c r="X86" s="29">
        <v>0</v>
      </c>
      <c r="Y86" s="29">
        <f t="shared" si="31"/>
        <v>0</v>
      </c>
      <c r="Z86" s="29">
        <v>0</v>
      </c>
      <c r="AA86" s="29">
        <f t="shared" si="32"/>
        <v>0</v>
      </c>
      <c r="AB86" s="29">
        <v>0</v>
      </c>
      <c r="AC86" s="29">
        <f t="shared" si="33"/>
        <v>0</v>
      </c>
      <c r="AD86" s="29">
        <v>0</v>
      </c>
      <c r="AE86" s="29">
        <f t="shared" si="34"/>
        <v>0</v>
      </c>
      <c r="AF86" s="29">
        <v>0</v>
      </c>
      <c r="AG86" s="29">
        <f t="shared" si="35"/>
        <v>0</v>
      </c>
      <c r="AH86" s="29">
        <v>0</v>
      </c>
      <c r="AI86" s="29">
        <f t="shared" si="36"/>
        <v>0</v>
      </c>
      <c r="AJ86" s="29">
        <v>0</v>
      </c>
      <c r="AK86" s="29">
        <f t="shared" si="37"/>
        <v>0</v>
      </c>
      <c r="AL86" s="29">
        <v>0</v>
      </c>
      <c r="AM86" s="29">
        <f t="shared" si="38"/>
        <v>0</v>
      </c>
      <c r="AN86" s="29">
        <v>0</v>
      </c>
      <c r="AO86" s="29">
        <f t="shared" si="39"/>
        <v>0</v>
      </c>
      <c r="AP86" s="29">
        <v>8216094</v>
      </c>
      <c r="AQ86" s="29">
        <f t="shared" si="40"/>
        <v>6.8622966198483418E-2</v>
      </c>
      <c r="AR86" s="29">
        <v>8112750</v>
      </c>
      <c r="AS86" s="29">
        <f t="shared" si="41"/>
        <v>7.809209477099395E-2</v>
      </c>
      <c r="AT86" s="29">
        <v>29223620</v>
      </c>
      <c r="AU86" s="29">
        <f t="shared" si="42"/>
        <v>0.21195651033415391</v>
      </c>
      <c r="AV86" s="29">
        <v>28199564</v>
      </c>
      <c r="AW86" s="29">
        <f t="shared" si="43"/>
        <v>0.19049384828165225</v>
      </c>
    </row>
    <row r="87" spans="1:49">
      <c r="A87" s="2">
        <v>265</v>
      </c>
      <c r="B87" s="2" t="s">
        <v>205</v>
      </c>
      <c r="C87" s="2" t="s">
        <v>290</v>
      </c>
      <c r="D87" s="3">
        <v>157.19999999999999</v>
      </c>
      <c r="E87" s="3">
        <v>24.3</v>
      </c>
      <c r="F87" s="29">
        <v>0</v>
      </c>
      <c r="G87" s="29">
        <f t="shared" si="22"/>
        <v>0</v>
      </c>
      <c r="H87" s="29">
        <v>0</v>
      </c>
      <c r="I87" s="29">
        <f t="shared" si="23"/>
        <v>0</v>
      </c>
      <c r="J87" s="29">
        <v>1472250</v>
      </c>
      <c r="K87" s="29">
        <f t="shared" si="24"/>
        <v>2.1392435366238373E-3</v>
      </c>
      <c r="L87" s="29">
        <v>2817173.25</v>
      </c>
      <c r="M87" s="29">
        <f t="shared" si="25"/>
        <v>3.2093116614197513E-3</v>
      </c>
      <c r="N87" s="29">
        <v>0</v>
      </c>
      <c r="O87" s="29">
        <f t="shared" si="26"/>
        <v>0</v>
      </c>
      <c r="P87" s="29">
        <v>0</v>
      </c>
      <c r="Q87" s="29">
        <f t="shared" si="27"/>
        <v>0</v>
      </c>
      <c r="R87" s="29">
        <v>0</v>
      </c>
      <c r="S87" s="29">
        <f t="shared" si="28"/>
        <v>0</v>
      </c>
      <c r="T87" s="29">
        <v>0</v>
      </c>
      <c r="U87" s="29">
        <f t="shared" si="29"/>
        <v>0</v>
      </c>
      <c r="V87" s="29">
        <v>0</v>
      </c>
      <c r="W87" s="29">
        <f t="shared" si="30"/>
        <v>0</v>
      </c>
      <c r="X87" s="29">
        <v>0</v>
      </c>
      <c r="Y87" s="29">
        <f t="shared" si="31"/>
        <v>0</v>
      </c>
      <c r="Z87" s="29">
        <v>0</v>
      </c>
      <c r="AA87" s="29">
        <f t="shared" si="32"/>
        <v>0</v>
      </c>
      <c r="AB87" s="29">
        <v>0</v>
      </c>
      <c r="AC87" s="29">
        <f t="shared" si="33"/>
        <v>0</v>
      </c>
      <c r="AD87" s="29">
        <v>0</v>
      </c>
      <c r="AE87" s="29">
        <f t="shared" si="34"/>
        <v>0</v>
      </c>
      <c r="AF87" s="29">
        <v>0</v>
      </c>
      <c r="AG87" s="29">
        <f t="shared" si="35"/>
        <v>0</v>
      </c>
      <c r="AH87" s="29">
        <v>0</v>
      </c>
      <c r="AI87" s="29">
        <f t="shared" si="36"/>
        <v>0</v>
      </c>
      <c r="AJ87" s="29">
        <v>0</v>
      </c>
      <c r="AK87" s="29">
        <f t="shared" si="37"/>
        <v>0</v>
      </c>
      <c r="AL87" s="29">
        <v>0</v>
      </c>
      <c r="AM87" s="29">
        <f t="shared" si="38"/>
        <v>0</v>
      </c>
      <c r="AN87" s="29">
        <v>0</v>
      </c>
      <c r="AO87" s="29">
        <f t="shared" si="39"/>
        <v>0</v>
      </c>
      <c r="AP87" s="29">
        <v>0</v>
      </c>
      <c r="AQ87" s="29">
        <f t="shared" si="40"/>
        <v>0</v>
      </c>
      <c r="AR87" s="29">
        <v>0</v>
      </c>
      <c r="AS87" s="29">
        <f t="shared" si="41"/>
        <v>0</v>
      </c>
      <c r="AT87" s="29">
        <v>0</v>
      </c>
      <c r="AU87" s="29">
        <f t="shared" si="42"/>
        <v>0</v>
      </c>
      <c r="AV87" s="29">
        <v>0</v>
      </c>
      <c r="AW87" s="29">
        <f t="shared" si="43"/>
        <v>0</v>
      </c>
    </row>
    <row r="88" spans="1:49">
      <c r="A88" s="2">
        <v>266</v>
      </c>
      <c r="B88" s="2" t="s">
        <v>205</v>
      </c>
      <c r="C88" s="2" t="s">
        <v>291</v>
      </c>
      <c r="D88" s="3">
        <v>159.24</v>
      </c>
      <c r="E88" s="3">
        <v>17.88</v>
      </c>
      <c r="F88" s="29">
        <v>0</v>
      </c>
      <c r="G88" s="29">
        <f t="shared" si="22"/>
        <v>0</v>
      </c>
      <c r="H88" s="29">
        <v>0</v>
      </c>
      <c r="I88" s="29">
        <f t="shared" si="23"/>
        <v>0</v>
      </c>
      <c r="J88" s="29">
        <v>0</v>
      </c>
      <c r="K88" s="29">
        <f t="shared" si="24"/>
        <v>0</v>
      </c>
      <c r="L88" s="29">
        <v>0</v>
      </c>
      <c r="M88" s="29">
        <f t="shared" si="25"/>
        <v>0</v>
      </c>
      <c r="N88" s="29">
        <v>0</v>
      </c>
      <c r="O88" s="29">
        <f t="shared" si="26"/>
        <v>0</v>
      </c>
      <c r="P88" s="29">
        <v>0</v>
      </c>
      <c r="Q88" s="29">
        <f t="shared" si="27"/>
        <v>0</v>
      </c>
      <c r="R88" s="29">
        <v>2379371.5</v>
      </c>
      <c r="S88" s="29">
        <f t="shared" si="28"/>
        <v>2.2250085281874735E-3</v>
      </c>
      <c r="T88" s="29">
        <v>2088426.625</v>
      </c>
      <c r="U88" s="29">
        <f t="shared" si="29"/>
        <v>2.1195234602893252E-3</v>
      </c>
      <c r="V88" s="29">
        <v>1006222.25</v>
      </c>
      <c r="W88" s="29">
        <f t="shared" si="30"/>
        <v>2.4404621436254705E-3</v>
      </c>
      <c r="X88" s="29">
        <v>1110588.25</v>
      </c>
      <c r="Y88" s="29">
        <f t="shared" si="31"/>
        <v>3.0197233015692437E-3</v>
      </c>
      <c r="Z88" s="29">
        <v>0</v>
      </c>
      <c r="AA88" s="29">
        <f t="shared" si="32"/>
        <v>0</v>
      </c>
      <c r="AB88" s="29">
        <v>0</v>
      </c>
      <c r="AC88" s="29">
        <f t="shared" si="33"/>
        <v>0</v>
      </c>
      <c r="AD88" s="29">
        <v>0</v>
      </c>
      <c r="AE88" s="29">
        <f t="shared" si="34"/>
        <v>0</v>
      </c>
      <c r="AF88" s="29">
        <v>0</v>
      </c>
      <c r="AG88" s="29">
        <f t="shared" si="35"/>
        <v>0</v>
      </c>
      <c r="AH88" s="29">
        <v>0</v>
      </c>
      <c r="AI88" s="29">
        <f t="shared" si="36"/>
        <v>0</v>
      </c>
      <c r="AJ88" s="29">
        <v>0</v>
      </c>
      <c r="AK88" s="29">
        <f t="shared" si="37"/>
        <v>0</v>
      </c>
      <c r="AL88" s="29">
        <v>0</v>
      </c>
      <c r="AM88" s="29">
        <f t="shared" si="38"/>
        <v>0</v>
      </c>
      <c r="AN88" s="29">
        <v>0</v>
      </c>
      <c r="AO88" s="29">
        <f t="shared" si="39"/>
        <v>0</v>
      </c>
      <c r="AP88" s="29">
        <v>0</v>
      </c>
      <c r="AQ88" s="29">
        <f t="shared" si="40"/>
        <v>0</v>
      </c>
      <c r="AR88" s="29">
        <v>0</v>
      </c>
      <c r="AS88" s="29">
        <f t="shared" si="41"/>
        <v>0</v>
      </c>
      <c r="AT88" s="29">
        <v>0</v>
      </c>
      <c r="AU88" s="29">
        <f t="shared" si="42"/>
        <v>0</v>
      </c>
      <c r="AV88" s="29">
        <v>0</v>
      </c>
      <c r="AW88" s="29">
        <f t="shared" si="43"/>
        <v>0</v>
      </c>
    </row>
    <row r="89" spans="1:49">
      <c r="A89" s="2">
        <v>267</v>
      </c>
      <c r="B89" s="2" t="s">
        <v>205</v>
      </c>
      <c r="C89" s="2" t="s">
        <v>292</v>
      </c>
      <c r="D89" s="3">
        <v>159.24</v>
      </c>
      <c r="E89" s="3">
        <v>19.579999999999998</v>
      </c>
      <c r="F89" s="29">
        <v>0</v>
      </c>
      <c r="G89" s="29">
        <f t="shared" si="22"/>
        <v>0</v>
      </c>
      <c r="H89" s="29">
        <v>0</v>
      </c>
      <c r="I89" s="29">
        <f t="shared" si="23"/>
        <v>0</v>
      </c>
      <c r="J89" s="29">
        <v>0</v>
      </c>
      <c r="K89" s="29">
        <f t="shared" si="24"/>
        <v>0</v>
      </c>
      <c r="L89" s="29">
        <v>0</v>
      </c>
      <c r="M89" s="29">
        <f t="shared" si="25"/>
        <v>0</v>
      </c>
      <c r="N89" s="29">
        <v>0</v>
      </c>
      <c r="O89" s="29">
        <f t="shared" si="26"/>
        <v>0</v>
      </c>
      <c r="P89" s="29">
        <v>0</v>
      </c>
      <c r="Q89" s="29">
        <f t="shared" si="27"/>
        <v>0</v>
      </c>
      <c r="R89" s="29">
        <v>17074064</v>
      </c>
      <c r="S89" s="29">
        <f t="shared" si="28"/>
        <v>1.596637515865796E-2</v>
      </c>
      <c r="T89" s="29">
        <v>16184711</v>
      </c>
      <c r="U89" s="29">
        <f t="shared" si="29"/>
        <v>1.6425702608777411E-2</v>
      </c>
      <c r="V89" s="29">
        <v>156000.015625</v>
      </c>
      <c r="W89" s="29">
        <f t="shared" si="30"/>
        <v>3.7835789512485381E-4</v>
      </c>
      <c r="X89" s="29">
        <v>233600</v>
      </c>
      <c r="Y89" s="29">
        <f t="shared" si="31"/>
        <v>6.3516551993646187E-4</v>
      </c>
      <c r="Z89" s="29">
        <v>0</v>
      </c>
      <c r="AA89" s="29">
        <f t="shared" si="32"/>
        <v>0</v>
      </c>
      <c r="AB89" s="29">
        <v>0</v>
      </c>
      <c r="AC89" s="29">
        <f t="shared" si="33"/>
        <v>0</v>
      </c>
      <c r="AD89" s="29">
        <v>0</v>
      </c>
      <c r="AE89" s="29">
        <f t="shared" si="34"/>
        <v>0</v>
      </c>
      <c r="AF89" s="29">
        <v>0</v>
      </c>
      <c r="AG89" s="29">
        <f t="shared" si="35"/>
        <v>0</v>
      </c>
      <c r="AH89" s="29">
        <v>0</v>
      </c>
      <c r="AI89" s="29">
        <f t="shared" si="36"/>
        <v>0</v>
      </c>
      <c r="AJ89" s="29">
        <v>0</v>
      </c>
      <c r="AK89" s="29">
        <f t="shared" si="37"/>
        <v>0</v>
      </c>
      <c r="AL89" s="29">
        <v>0</v>
      </c>
      <c r="AM89" s="29">
        <f t="shared" si="38"/>
        <v>0</v>
      </c>
      <c r="AN89" s="29">
        <v>0</v>
      </c>
      <c r="AO89" s="29">
        <f t="shared" si="39"/>
        <v>0</v>
      </c>
      <c r="AP89" s="29">
        <v>0</v>
      </c>
      <c r="AQ89" s="29">
        <f t="shared" si="40"/>
        <v>0</v>
      </c>
      <c r="AR89" s="29">
        <v>0</v>
      </c>
      <c r="AS89" s="29">
        <f t="shared" si="41"/>
        <v>0</v>
      </c>
      <c r="AT89" s="29">
        <v>0</v>
      </c>
      <c r="AU89" s="29">
        <f t="shared" si="42"/>
        <v>0</v>
      </c>
      <c r="AV89" s="29">
        <v>0</v>
      </c>
      <c r="AW89" s="29">
        <f t="shared" si="43"/>
        <v>0</v>
      </c>
    </row>
    <row r="90" spans="1:49">
      <c r="A90" s="2">
        <v>268</v>
      </c>
      <c r="B90" s="2" t="s">
        <v>205</v>
      </c>
      <c r="C90" s="2" t="s">
        <v>293</v>
      </c>
      <c r="D90" s="3">
        <v>159.24</v>
      </c>
      <c r="E90" s="3">
        <v>22.94</v>
      </c>
      <c r="F90" s="29">
        <v>0</v>
      </c>
      <c r="G90" s="29">
        <f t="shared" si="22"/>
        <v>0</v>
      </c>
      <c r="H90" s="29">
        <v>0</v>
      </c>
      <c r="I90" s="29">
        <f t="shared" si="23"/>
        <v>0</v>
      </c>
      <c r="J90" s="29">
        <v>0</v>
      </c>
      <c r="K90" s="29">
        <f t="shared" si="24"/>
        <v>0</v>
      </c>
      <c r="L90" s="29">
        <v>0</v>
      </c>
      <c r="M90" s="29">
        <f t="shared" si="25"/>
        <v>0</v>
      </c>
      <c r="N90" s="29">
        <v>0</v>
      </c>
      <c r="O90" s="29">
        <f t="shared" si="26"/>
        <v>0</v>
      </c>
      <c r="P90" s="29">
        <v>0</v>
      </c>
      <c r="Q90" s="29">
        <f t="shared" si="27"/>
        <v>0</v>
      </c>
      <c r="R90" s="29">
        <v>0</v>
      </c>
      <c r="S90" s="29">
        <f t="shared" si="28"/>
        <v>0</v>
      </c>
      <c r="T90" s="29">
        <v>5984652.5</v>
      </c>
      <c r="U90" s="29">
        <f t="shared" si="29"/>
        <v>6.0737644423725732E-3</v>
      </c>
      <c r="V90" s="29">
        <v>0</v>
      </c>
      <c r="W90" s="29">
        <f t="shared" si="30"/>
        <v>0</v>
      </c>
      <c r="X90" s="29">
        <v>0</v>
      </c>
      <c r="Y90" s="29">
        <f t="shared" si="31"/>
        <v>0</v>
      </c>
      <c r="Z90" s="29">
        <v>0</v>
      </c>
      <c r="AA90" s="29">
        <f t="shared" si="32"/>
        <v>0</v>
      </c>
      <c r="AB90" s="29">
        <v>0</v>
      </c>
      <c r="AC90" s="29">
        <f t="shared" si="33"/>
        <v>0</v>
      </c>
      <c r="AD90" s="29">
        <v>0</v>
      </c>
      <c r="AE90" s="29">
        <f t="shared" si="34"/>
        <v>0</v>
      </c>
      <c r="AF90" s="29">
        <v>0</v>
      </c>
      <c r="AG90" s="29">
        <f t="shared" si="35"/>
        <v>0</v>
      </c>
      <c r="AH90" s="29">
        <v>0</v>
      </c>
      <c r="AI90" s="29">
        <f t="shared" si="36"/>
        <v>0</v>
      </c>
      <c r="AJ90" s="29">
        <v>0</v>
      </c>
      <c r="AK90" s="29">
        <f t="shared" si="37"/>
        <v>0</v>
      </c>
      <c r="AL90" s="29">
        <v>0</v>
      </c>
      <c r="AM90" s="29">
        <f t="shared" si="38"/>
        <v>0</v>
      </c>
      <c r="AN90" s="29">
        <v>0</v>
      </c>
      <c r="AO90" s="29">
        <f t="shared" si="39"/>
        <v>0</v>
      </c>
      <c r="AP90" s="29">
        <v>0</v>
      </c>
      <c r="AQ90" s="29">
        <f t="shared" si="40"/>
        <v>0</v>
      </c>
      <c r="AR90" s="29">
        <v>0</v>
      </c>
      <c r="AS90" s="29">
        <f t="shared" si="41"/>
        <v>0</v>
      </c>
      <c r="AT90" s="29">
        <v>0</v>
      </c>
      <c r="AU90" s="29">
        <f t="shared" si="42"/>
        <v>0</v>
      </c>
      <c r="AV90" s="29">
        <v>0</v>
      </c>
      <c r="AW90" s="29">
        <f t="shared" si="43"/>
        <v>0</v>
      </c>
    </row>
    <row r="91" spans="1:49">
      <c r="A91" s="2">
        <v>269</v>
      </c>
      <c r="B91" s="2" t="s">
        <v>205</v>
      </c>
      <c r="C91" s="2" t="s">
        <v>294</v>
      </c>
      <c r="D91" s="3">
        <v>159.24</v>
      </c>
      <c r="E91" s="3">
        <v>23.31</v>
      </c>
      <c r="F91" s="29">
        <v>0</v>
      </c>
      <c r="G91" s="29">
        <f t="shared" si="22"/>
        <v>0</v>
      </c>
      <c r="H91" s="29">
        <v>0</v>
      </c>
      <c r="I91" s="29">
        <f t="shared" si="23"/>
        <v>0</v>
      </c>
      <c r="J91" s="29">
        <v>0</v>
      </c>
      <c r="K91" s="29">
        <f t="shared" si="24"/>
        <v>0</v>
      </c>
      <c r="L91" s="29">
        <v>0</v>
      </c>
      <c r="M91" s="29">
        <f t="shared" si="25"/>
        <v>0</v>
      </c>
      <c r="N91" s="29">
        <v>558000</v>
      </c>
      <c r="O91" s="29">
        <f t="shared" si="26"/>
        <v>5.3749997284775893E-4</v>
      </c>
      <c r="P91" s="29">
        <v>0</v>
      </c>
      <c r="Q91" s="29">
        <f t="shared" si="27"/>
        <v>0</v>
      </c>
      <c r="R91" s="29">
        <v>23452260</v>
      </c>
      <c r="S91" s="29">
        <f t="shared" si="28"/>
        <v>2.1930782353772816E-2</v>
      </c>
      <c r="T91" s="29">
        <v>9673710</v>
      </c>
      <c r="U91" s="29">
        <f t="shared" si="29"/>
        <v>9.8177522961983149E-3</v>
      </c>
      <c r="V91" s="29">
        <v>0</v>
      </c>
      <c r="W91" s="29">
        <f t="shared" si="30"/>
        <v>0</v>
      </c>
      <c r="X91" s="29">
        <v>0</v>
      </c>
      <c r="Y91" s="29">
        <f t="shared" si="31"/>
        <v>0</v>
      </c>
      <c r="Z91" s="29">
        <v>0</v>
      </c>
      <c r="AA91" s="29">
        <f t="shared" si="32"/>
        <v>0</v>
      </c>
      <c r="AB91" s="29">
        <v>0</v>
      </c>
      <c r="AC91" s="29">
        <f t="shared" si="33"/>
        <v>0</v>
      </c>
      <c r="AD91" s="29">
        <v>0</v>
      </c>
      <c r="AE91" s="29">
        <f t="shared" si="34"/>
        <v>0</v>
      </c>
      <c r="AF91" s="29">
        <v>0</v>
      </c>
      <c r="AG91" s="29">
        <f t="shared" si="35"/>
        <v>0</v>
      </c>
      <c r="AH91" s="29">
        <v>0</v>
      </c>
      <c r="AI91" s="29">
        <f t="shared" si="36"/>
        <v>0</v>
      </c>
      <c r="AJ91" s="29">
        <v>0</v>
      </c>
      <c r="AK91" s="29">
        <f t="shared" si="37"/>
        <v>0</v>
      </c>
      <c r="AL91" s="29">
        <v>0</v>
      </c>
      <c r="AM91" s="29">
        <f t="shared" si="38"/>
        <v>0</v>
      </c>
      <c r="AN91" s="29">
        <v>0</v>
      </c>
      <c r="AO91" s="29">
        <f t="shared" si="39"/>
        <v>0</v>
      </c>
      <c r="AP91" s="29">
        <v>0</v>
      </c>
      <c r="AQ91" s="29">
        <f t="shared" si="40"/>
        <v>0</v>
      </c>
      <c r="AR91" s="29">
        <v>0</v>
      </c>
      <c r="AS91" s="29">
        <f t="shared" si="41"/>
        <v>0</v>
      </c>
      <c r="AT91" s="29">
        <v>0</v>
      </c>
      <c r="AU91" s="29">
        <f t="shared" si="42"/>
        <v>0</v>
      </c>
      <c r="AV91" s="29">
        <v>0</v>
      </c>
      <c r="AW91" s="29">
        <f t="shared" si="43"/>
        <v>0</v>
      </c>
    </row>
    <row r="92" spans="1:49">
      <c r="A92" s="2">
        <v>270</v>
      </c>
      <c r="B92" s="2" t="s">
        <v>205</v>
      </c>
      <c r="C92" s="2" t="s">
        <v>295</v>
      </c>
      <c r="D92" s="3">
        <v>159.24</v>
      </c>
      <c r="E92" s="3">
        <v>24.86</v>
      </c>
      <c r="F92" s="29">
        <v>0</v>
      </c>
      <c r="G92" s="29">
        <f t="shared" si="22"/>
        <v>0</v>
      </c>
      <c r="H92" s="29">
        <v>0</v>
      </c>
      <c r="I92" s="29">
        <f t="shared" si="23"/>
        <v>0</v>
      </c>
      <c r="J92" s="29">
        <v>2832853.25</v>
      </c>
      <c r="K92" s="29">
        <f t="shared" si="24"/>
        <v>4.1162594703795762E-3</v>
      </c>
      <c r="L92" s="29">
        <v>3108373.25</v>
      </c>
      <c r="M92" s="29">
        <f t="shared" si="25"/>
        <v>3.5410454501760627E-3</v>
      </c>
      <c r="N92" s="29">
        <v>0</v>
      </c>
      <c r="O92" s="29">
        <f t="shared" si="26"/>
        <v>0</v>
      </c>
      <c r="P92" s="29">
        <v>1288080</v>
      </c>
      <c r="Q92" s="29">
        <f t="shared" si="27"/>
        <v>1.3341495414203738E-3</v>
      </c>
      <c r="R92" s="29">
        <v>0</v>
      </c>
      <c r="S92" s="29">
        <f t="shared" si="28"/>
        <v>0</v>
      </c>
      <c r="T92" s="29">
        <v>0</v>
      </c>
      <c r="U92" s="29">
        <f t="shared" si="29"/>
        <v>0</v>
      </c>
      <c r="V92" s="29">
        <v>0</v>
      </c>
      <c r="W92" s="29">
        <f t="shared" si="30"/>
        <v>0</v>
      </c>
      <c r="X92" s="29">
        <v>0</v>
      </c>
      <c r="Y92" s="29">
        <f t="shared" si="31"/>
        <v>0</v>
      </c>
      <c r="Z92" s="29">
        <v>0</v>
      </c>
      <c r="AA92" s="29">
        <f t="shared" si="32"/>
        <v>0</v>
      </c>
      <c r="AB92" s="29">
        <v>0</v>
      </c>
      <c r="AC92" s="29">
        <f t="shared" si="33"/>
        <v>0</v>
      </c>
      <c r="AD92" s="29">
        <v>0</v>
      </c>
      <c r="AE92" s="29">
        <f t="shared" si="34"/>
        <v>0</v>
      </c>
      <c r="AF92" s="29">
        <v>0</v>
      </c>
      <c r="AG92" s="29">
        <f t="shared" si="35"/>
        <v>0</v>
      </c>
      <c r="AH92" s="29">
        <v>0</v>
      </c>
      <c r="AI92" s="29">
        <f t="shared" si="36"/>
        <v>0</v>
      </c>
      <c r="AJ92" s="29">
        <v>0</v>
      </c>
      <c r="AK92" s="29">
        <f t="shared" si="37"/>
        <v>0</v>
      </c>
      <c r="AL92" s="29">
        <v>0</v>
      </c>
      <c r="AM92" s="29">
        <f t="shared" si="38"/>
        <v>0</v>
      </c>
      <c r="AN92" s="29">
        <v>0</v>
      </c>
      <c r="AO92" s="29">
        <f t="shared" si="39"/>
        <v>0</v>
      </c>
      <c r="AP92" s="29">
        <v>0</v>
      </c>
      <c r="AQ92" s="29">
        <f t="shared" si="40"/>
        <v>0</v>
      </c>
      <c r="AR92" s="29">
        <v>0</v>
      </c>
      <c r="AS92" s="29">
        <f t="shared" si="41"/>
        <v>0</v>
      </c>
      <c r="AT92" s="29">
        <v>0</v>
      </c>
      <c r="AU92" s="29">
        <f t="shared" si="42"/>
        <v>0</v>
      </c>
      <c r="AV92" s="29">
        <v>0</v>
      </c>
      <c r="AW92" s="29">
        <f t="shared" si="43"/>
        <v>0</v>
      </c>
    </row>
    <row r="93" spans="1:49">
      <c r="A93" s="2">
        <v>271</v>
      </c>
      <c r="B93" s="2" t="s">
        <v>205</v>
      </c>
      <c r="C93" s="2" t="s">
        <v>296</v>
      </c>
      <c r="D93" s="3">
        <v>159.24</v>
      </c>
      <c r="E93" s="3">
        <v>25.54</v>
      </c>
      <c r="F93" s="29">
        <v>0</v>
      </c>
      <c r="G93" s="29">
        <f t="shared" si="22"/>
        <v>0</v>
      </c>
      <c r="H93" s="29">
        <v>0</v>
      </c>
      <c r="I93" s="29">
        <f t="shared" si="23"/>
        <v>0</v>
      </c>
      <c r="J93" s="29">
        <v>0</v>
      </c>
      <c r="K93" s="29">
        <f t="shared" si="24"/>
        <v>0</v>
      </c>
      <c r="L93" s="29">
        <v>0</v>
      </c>
      <c r="M93" s="29">
        <f t="shared" si="25"/>
        <v>0</v>
      </c>
      <c r="N93" s="29">
        <v>0</v>
      </c>
      <c r="O93" s="29">
        <f t="shared" si="26"/>
        <v>0</v>
      </c>
      <c r="P93" s="29">
        <v>0</v>
      </c>
      <c r="Q93" s="29">
        <f t="shared" si="27"/>
        <v>0</v>
      </c>
      <c r="R93" s="29">
        <v>899555.5625</v>
      </c>
      <c r="S93" s="29">
        <f t="shared" si="28"/>
        <v>8.4119642440912644E-4</v>
      </c>
      <c r="T93" s="29">
        <v>0</v>
      </c>
      <c r="U93" s="29">
        <f t="shared" si="29"/>
        <v>0</v>
      </c>
      <c r="V93" s="29">
        <v>0</v>
      </c>
      <c r="W93" s="29">
        <f t="shared" si="30"/>
        <v>0</v>
      </c>
      <c r="X93" s="29">
        <v>0</v>
      </c>
      <c r="Y93" s="29">
        <f t="shared" si="31"/>
        <v>0</v>
      </c>
      <c r="Z93" s="29">
        <v>0</v>
      </c>
      <c r="AA93" s="29">
        <f t="shared" si="32"/>
        <v>0</v>
      </c>
      <c r="AB93" s="29">
        <v>0</v>
      </c>
      <c r="AC93" s="29">
        <f t="shared" si="33"/>
        <v>0</v>
      </c>
      <c r="AD93" s="29">
        <v>0</v>
      </c>
      <c r="AE93" s="29">
        <f t="shared" si="34"/>
        <v>0</v>
      </c>
      <c r="AF93" s="29">
        <v>0</v>
      </c>
      <c r="AG93" s="29">
        <f t="shared" si="35"/>
        <v>0</v>
      </c>
      <c r="AH93" s="29">
        <v>0</v>
      </c>
      <c r="AI93" s="29">
        <f t="shared" si="36"/>
        <v>0</v>
      </c>
      <c r="AJ93" s="29">
        <v>0</v>
      </c>
      <c r="AK93" s="29">
        <f t="shared" si="37"/>
        <v>0</v>
      </c>
      <c r="AL93" s="29">
        <v>0</v>
      </c>
      <c r="AM93" s="29">
        <f t="shared" si="38"/>
        <v>0</v>
      </c>
      <c r="AN93" s="29">
        <v>0</v>
      </c>
      <c r="AO93" s="29">
        <f t="shared" si="39"/>
        <v>0</v>
      </c>
      <c r="AP93" s="29">
        <v>0</v>
      </c>
      <c r="AQ93" s="29">
        <f t="shared" si="40"/>
        <v>0</v>
      </c>
      <c r="AR93" s="29">
        <v>0</v>
      </c>
      <c r="AS93" s="29">
        <f t="shared" si="41"/>
        <v>0</v>
      </c>
      <c r="AT93" s="29">
        <v>0</v>
      </c>
      <c r="AU93" s="29">
        <f t="shared" si="42"/>
        <v>0</v>
      </c>
      <c r="AV93" s="29">
        <v>0</v>
      </c>
      <c r="AW93" s="29">
        <f t="shared" si="43"/>
        <v>0</v>
      </c>
    </row>
    <row r="94" spans="1:49">
      <c r="A94" s="2">
        <v>272</v>
      </c>
      <c r="B94" s="2" t="s">
        <v>205</v>
      </c>
      <c r="C94" s="2" t="s">
        <v>297</v>
      </c>
      <c r="D94" s="3">
        <v>159.24</v>
      </c>
      <c r="E94" s="3">
        <v>25.83</v>
      </c>
      <c r="F94" s="29">
        <v>0</v>
      </c>
      <c r="G94" s="29">
        <f t="shared" si="22"/>
        <v>0</v>
      </c>
      <c r="H94" s="29">
        <v>0</v>
      </c>
      <c r="I94" s="29">
        <f t="shared" si="23"/>
        <v>0</v>
      </c>
      <c r="J94" s="29">
        <v>0</v>
      </c>
      <c r="K94" s="29">
        <f t="shared" si="24"/>
        <v>0</v>
      </c>
      <c r="L94" s="29">
        <v>0</v>
      </c>
      <c r="M94" s="29">
        <f t="shared" si="25"/>
        <v>0</v>
      </c>
      <c r="N94" s="29">
        <v>0</v>
      </c>
      <c r="O94" s="29">
        <f t="shared" si="26"/>
        <v>0</v>
      </c>
      <c r="P94" s="29">
        <v>0</v>
      </c>
      <c r="Q94" s="29">
        <f t="shared" si="27"/>
        <v>0</v>
      </c>
      <c r="R94" s="29">
        <v>2652000</v>
      </c>
      <c r="S94" s="29">
        <f t="shared" si="28"/>
        <v>2.479950111511876E-3</v>
      </c>
      <c r="T94" s="29">
        <v>3049386.75</v>
      </c>
      <c r="U94" s="29">
        <f t="shared" si="29"/>
        <v>3.0947923564805246E-3</v>
      </c>
      <c r="V94" s="29">
        <v>0</v>
      </c>
      <c r="W94" s="29">
        <f t="shared" si="30"/>
        <v>0</v>
      </c>
      <c r="X94" s="29">
        <v>0</v>
      </c>
      <c r="Y94" s="29">
        <f t="shared" si="31"/>
        <v>0</v>
      </c>
      <c r="Z94" s="29">
        <v>0</v>
      </c>
      <c r="AA94" s="29">
        <f t="shared" si="32"/>
        <v>0</v>
      </c>
      <c r="AB94" s="29">
        <v>0</v>
      </c>
      <c r="AC94" s="29">
        <f t="shared" si="33"/>
        <v>0</v>
      </c>
      <c r="AD94" s="29">
        <v>0</v>
      </c>
      <c r="AE94" s="29">
        <f t="shared" si="34"/>
        <v>0</v>
      </c>
      <c r="AF94" s="29">
        <v>0</v>
      </c>
      <c r="AG94" s="29">
        <f t="shared" si="35"/>
        <v>0</v>
      </c>
      <c r="AH94" s="29">
        <v>0</v>
      </c>
      <c r="AI94" s="29">
        <f t="shared" si="36"/>
        <v>0</v>
      </c>
      <c r="AJ94" s="29">
        <v>0</v>
      </c>
      <c r="AK94" s="29">
        <f t="shared" si="37"/>
        <v>0</v>
      </c>
      <c r="AL94" s="29">
        <v>0</v>
      </c>
      <c r="AM94" s="29">
        <f t="shared" si="38"/>
        <v>0</v>
      </c>
      <c r="AN94" s="29">
        <v>0</v>
      </c>
      <c r="AO94" s="29">
        <f t="shared" si="39"/>
        <v>0</v>
      </c>
      <c r="AP94" s="29">
        <v>0</v>
      </c>
      <c r="AQ94" s="29">
        <f t="shared" si="40"/>
        <v>0</v>
      </c>
      <c r="AR94" s="29">
        <v>0</v>
      </c>
      <c r="AS94" s="29">
        <f t="shared" si="41"/>
        <v>0</v>
      </c>
      <c r="AT94" s="29">
        <v>0</v>
      </c>
      <c r="AU94" s="29">
        <f t="shared" si="42"/>
        <v>0</v>
      </c>
      <c r="AV94" s="29">
        <v>0</v>
      </c>
      <c r="AW94" s="29">
        <f t="shared" si="43"/>
        <v>0</v>
      </c>
    </row>
    <row r="95" spans="1:49">
      <c r="A95" s="2">
        <v>273</v>
      </c>
      <c r="B95" s="2" t="s">
        <v>205</v>
      </c>
      <c r="C95" s="2" t="s">
        <v>298</v>
      </c>
      <c r="D95" s="3">
        <v>159.36000000000001</v>
      </c>
      <c r="E95" s="3">
        <v>15.65</v>
      </c>
      <c r="F95" s="29">
        <v>0</v>
      </c>
      <c r="G95" s="29">
        <f t="shared" si="22"/>
        <v>0</v>
      </c>
      <c r="H95" s="29">
        <v>0</v>
      </c>
      <c r="I95" s="29">
        <f t="shared" si="23"/>
        <v>0</v>
      </c>
      <c r="J95" s="29">
        <v>0</v>
      </c>
      <c r="K95" s="29">
        <f t="shared" si="24"/>
        <v>0</v>
      </c>
      <c r="L95" s="29">
        <v>0</v>
      </c>
      <c r="M95" s="29">
        <f t="shared" si="25"/>
        <v>0</v>
      </c>
      <c r="N95" s="29">
        <v>0</v>
      </c>
      <c r="O95" s="29">
        <f t="shared" si="26"/>
        <v>0</v>
      </c>
      <c r="P95" s="29">
        <v>0</v>
      </c>
      <c r="Q95" s="29">
        <f t="shared" si="27"/>
        <v>0</v>
      </c>
      <c r="R95" s="29">
        <v>0</v>
      </c>
      <c r="S95" s="29">
        <f t="shared" si="28"/>
        <v>0</v>
      </c>
      <c r="T95" s="29">
        <v>0</v>
      </c>
      <c r="U95" s="29">
        <f t="shared" si="29"/>
        <v>0</v>
      </c>
      <c r="V95" s="29">
        <v>1192000</v>
      </c>
      <c r="W95" s="29">
        <f t="shared" si="30"/>
        <v>2.8910420885659813E-3</v>
      </c>
      <c r="X95" s="29">
        <v>1578830.75</v>
      </c>
      <c r="Y95" s="29">
        <f t="shared" si="31"/>
        <v>4.2928889307167128E-3</v>
      </c>
      <c r="Z95" s="29">
        <v>3430500</v>
      </c>
      <c r="AA95" s="29">
        <f t="shared" si="32"/>
        <v>1.3093390624642012E-2</v>
      </c>
      <c r="AB95" s="29">
        <v>2469257.25</v>
      </c>
      <c r="AC95" s="29">
        <f t="shared" si="33"/>
        <v>8.0777301118153972E-3</v>
      </c>
      <c r="AD95" s="29">
        <v>0</v>
      </c>
      <c r="AE95" s="29">
        <f t="shared" si="34"/>
        <v>0</v>
      </c>
      <c r="AF95" s="29">
        <v>186400</v>
      </c>
      <c r="AG95" s="29">
        <f t="shared" si="35"/>
        <v>8.7810056984305256E-4</v>
      </c>
      <c r="AH95" s="29">
        <v>0</v>
      </c>
      <c r="AI95" s="29">
        <f t="shared" si="36"/>
        <v>0</v>
      </c>
      <c r="AJ95" s="29">
        <v>0</v>
      </c>
      <c r="AK95" s="29">
        <f t="shared" si="37"/>
        <v>0</v>
      </c>
      <c r="AL95" s="29">
        <v>0</v>
      </c>
      <c r="AM95" s="29">
        <f t="shared" si="38"/>
        <v>0</v>
      </c>
      <c r="AN95" s="29">
        <v>0</v>
      </c>
      <c r="AO95" s="29">
        <f t="shared" si="39"/>
        <v>0</v>
      </c>
      <c r="AP95" s="29">
        <v>0</v>
      </c>
      <c r="AQ95" s="29">
        <f t="shared" si="40"/>
        <v>0</v>
      </c>
      <c r="AR95" s="29">
        <v>0</v>
      </c>
      <c r="AS95" s="29">
        <f t="shared" si="41"/>
        <v>0</v>
      </c>
      <c r="AT95" s="29">
        <v>0</v>
      </c>
      <c r="AU95" s="29">
        <f t="shared" si="42"/>
        <v>0</v>
      </c>
      <c r="AV95" s="29">
        <v>0</v>
      </c>
      <c r="AW95" s="29">
        <f t="shared" si="43"/>
        <v>0</v>
      </c>
    </row>
    <row r="96" spans="1:49">
      <c r="A96" s="2">
        <v>274</v>
      </c>
      <c r="B96" s="2" t="s">
        <v>205</v>
      </c>
      <c r="C96" s="2" t="s">
        <v>299</v>
      </c>
      <c r="D96" s="3">
        <v>159.36000000000001</v>
      </c>
      <c r="E96" s="3">
        <v>21.18</v>
      </c>
      <c r="F96" s="29">
        <v>0</v>
      </c>
      <c r="G96" s="29">
        <f t="shared" si="22"/>
        <v>0</v>
      </c>
      <c r="H96" s="29">
        <v>0</v>
      </c>
      <c r="I96" s="29">
        <f t="shared" si="23"/>
        <v>0</v>
      </c>
      <c r="J96" s="29">
        <v>4076053.5</v>
      </c>
      <c r="K96" s="29">
        <f t="shared" si="24"/>
        <v>5.9226837186673251E-3</v>
      </c>
      <c r="L96" s="29">
        <v>4597973.5</v>
      </c>
      <c r="M96" s="29">
        <f t="shared" si="25"/>
        <v>5.2379916543822749E-3</v>
      </c>
      <c r="N96" s="29">
        <v>460000</v>
      </c>
      <c r="O96" s="29">
        <f t="shared" si="26"/>
        <v>4.4310033603937117E-4</v>
      </c>
      <c r="P96" s="29">
        <v>465333.34375</v>
      </c>
      <c r="Q96" s="29">
        <f t="shared" si="27"/>
        <v>4.8197648218408146E-4</v>
      </c>
      <c r="R96" s="29">
        <v>0</v>
      </c>
      <c r="S96" s="29">
        <f t="shared" si="28"/>
        <v>0</v>
      </c>
      <c r="T96" s="29">
        <v>0</v>
      </c>
      <c r="U96" s="29">
        <f t="shared" si="29"/>
        <v>0</v>
      </c>
      <c r="V96" s="29">
        <v>0</v>
      </c>
      <c r="W96" s="29">
        <f t="shared" si="30"/>
        <v>0</v>
      </c>
      <c r="X96" s="29">
        <v>0</v>
      </c>
      <c r="Y96" s="29">
        <f t="shared" si="31"/>
        <v>0</v>
      </c>
      <c r="Z96" s="29">
        <v>0</v>
      </c>
      <c r="AA96" s="29">
        <f t="shared" si="32"/>
        <v>0</v>
      </c>
      <c r="AB96" s="29">
        <v>0</v>
      </c>
      <c r="AC96" s="29">
        <f t="shared" si="33"/>
        <v>0</v>
      </c>
      <c r="AD96" s="29">
        <v>0</v>
      </c>
      <c r="AE96" s="29">
        <f t="shared" si="34"/>
        <v>0</v>
      </c>
      <c r="AF96" s="29">
        <v>0</v>
      </c>
      <c r="AG96" s="29">
        <f t="shared" si="35"/>
        <v>0</v>
      </c>
      <c r="AH96" s="29">
        <v>0</v>
      </c>
      <c r="AI96" s="29">
        <f t="shared" si="36"/>
        <v>0</v>
      </c>
      <c r="AJ96" s="29">
        <v>0</v>
      </c>
      <c r="AK96" s="29">
        <f t="shared" si="37"/>
        <v>0</v>
      </c>
      <c r="AL96" s="29">
        <v>0</v>
      </c>
      <c r="AM96" s="29">
        <f t="shared" si="38"/>
        <v>0</v>
      </c>
      <c r="AN96" s="29">
        <v>0</v>
      </c>
      <c r="AO96" s="29">
        <f t="shared" si="39"/>
        <v>0</v>
      </c>
      <c r="AP96" s="29">
        <v>0</v>
      </c>
      <c r="AQ96" s="29">
        <f t="shared" si="40"/>
        <v>0</v>
      </c>
      <c r="AR96" s="29">
        <v>0</v>
      </c>
      <c r="AS96" s="29">
        <f t="shared" si="41"/>
        <v>0</v>
      </c>
      <c r="AT96" s="29">
        <v>0</v>
      </c>
      <c r="AU96" s="29">
        <f t="shared" si="42"/>
        <v>0</v>
      </c>
      <c r="AV96" s="29">
        <v>0</v>
      </c>
      <c r="AW96" s="29">
        <f t="shared" si="43"/>
        <v>0</v>
      </c>
    </row>
    <row r="97" spans="1:49">
      <c r="A97" s="2">
        <v>275</v>
      </c>
      <c r="B97" s="2" t="s">
        <v>205</v>
      </c>
      <c r="C97" s="2" t="s">
        <v>300</v>
      </c>
      <c r="D97" s="3">
        <v>159.36000000000001</v>
      </c>
      <c r="E97" s="3">
        <v>22.18</v>
      </c>
      <c r="F97" s="29">
        <v>0</v>
      </c>
      <c r="G97" s="29">
        <f t="shared" si="22"/>
        <v>0</v>
      </c>
      <c r="H97" s="29">
        <v>0</v>
      </c>
      <c r="I97" s="29">
        <f t="shared" si="23"/>
        <v>0</v>
      </c>
      <c r="J97" s="29">
        <v>0</v>
      </c>
      <c r="K97" s="29">
        <f t="shared" si="24"/>
        <v>0</v>
      </c>
      <c r="L97" s="29">
        <v>0</v>
      </c>
      <c r="M97" s="29">
        <f t="shared" si="25"/>
        <v>0</v>
      </c>
      <c r="N97" s="29">
        <v>0</v>
      </c>
      <c r="O97" s="29">
        <f t="shared" si="26"/>
        <v>0</v>
      </c>
      <c r="P97" s="29">
        <v>0</v>
      </c>
      <c r="Q97" s="29">
        <f t="shared" si="27"/>
        <v>0</v>
      </c>
      <c r="R97" s="29">
        <v>6955500</v>
      </c>
      <c r="S97" s="29">
        <f t="shared" si="28"/>
        <v>6.5042582958600497E-3</v>
      </c>
      <c r="T97" s="29">
        <v>4371750</v>
      </c>
      <c r="U97" s="29">
        <f t="shared" si="29"/>
        <v>4.4368456983830381E-3</v>
      </c>
      <c r="V97" s="29">
        <v>2083200</v>
      </c>
      <c r="W97" s="29">
        <f t="shared" si="30"/>
        <v>5.0525326165273927E-3</v>
      </c>
      <c r="X97" s="29">
        <v>2483953</v>
      </c>
      <c r="Y97" s="29">
        <f t="shared" si="31"/>
        <v>6.753943915850746E-3</v>
      </c>
      <c r="Z97" s="29">
        <v>0</v>
      </c>
      <c r="AA97" s="29">
        <f t="shared" si="32"/>
        <v>0</v>
      </c>
      <c r="AB97" s="29">
        <v>0</v>
      </c>
      <c r="AC97" s="29">
        <f t="shared" si="33"/>
        <v>0</v>
      </c>
      <c r="AD97" s="29">
        <v>0</v>
      </c>
      <c r="AE97" s="29">
        <f t="shared" si="34"/>
        <v>0</v>
      </c>
      <c r="AF97" s="29">
        <v>0</v>
      </c>
      <c r="AG97" s="29">
        <f t="shared" si="35"/>
        <v>0</v>
      </c>
      <c r="AH97" s="29">
        <v>0</v>
      </c>
      <c r="AI97" s="29">
        <f t="shared" si="36"/>
        <v>0</v>
      </c>
      <c r="AJ97" s="29">
        <v>0</v>
      </c>
      <c r="AK97" s="29">
        <f t="shared" si="37"/>
        <v>0</v>
      </c>
      <c r="AL97" s="29">
        <v>0</v>
      </c>
      <c r="AM97" s="29">
        <f t="shared" si="38"/>
        <v>0</v>
      </c>
      <c r="AN97" s="29">
        <v>0</v>
      </c>
      <c r="AO97" s="29">
        <f t="shared" si="39"/>
        <v>0</v>
      </c>
      <c r="AP97" s="29">
        <v>0</v>
      </c>
      <c r="AQ97" s="29">
        <f t="shared" si="40"/>
        <v>0</v>
      </c>
      <c r="AR97" s="29">
        <v>0</v>
      </c>
      <c r="AS97" s="29">
        <f t="shared" si="41"/>
        <v>0</v>
      </c>
      <c r="AT97" s="29">
        <v>0</v>
      </c>
      <c r="AU97" s="29">
        <f t="shared" si="42"/>
        <v>0</v>
      </c>
      <c r="AV97" s="29">
        <v>0</v>
      </c>
      <c r="AW97" s="29">
        <f t="shared" si="43"/>
        <v>0</v>
      </c>
    </row>
    <row r="98" spans="1:49">
      <c r="A98" s="2">
        <v>276</v>
      </c>
      <c r="B98" s="2" t="s">
        <v>205</v>
      </c>
      <c r="C98" s="2" t="s">
        <v>301</v>
      </c>
      <c r="D98" s="3">
        <v>159.36000000000001</v>
      </c>
      <c r="E98" s="3">
        <v>26.24</v>
      </c>
      <c r="F98" s="29">
        <v>0</v>
      </c>
      <c r="G98" s="29">
        <f t="shared" si="22"/>
        <v>0</v>
      </c>
      <c r="H98" s="29">
        <v>0</v>
      </c>
      <c r="I98" s="29">
        <f t="shared" si="23"/>
        <v>0</v>
      </c>
      <c r="J98" s="29">
        <v>17733692</v>
      </c>
      <c r="K98" s="29">
        <f t="shared" si="24"/>
        <v>2.5767828827629714E-2</v>
      </c>
      <c r="L98" s="29">
        <v>7447082</v>
      </c>
      <c r="M98" s="29">
        <f t="shared" si="25"/>
        <v>8.4836838153809404E-3</v>
      </c>
      <c r="N98" s="29">
        <v>0</v>
      </c>
      <c r="O98" s="29">
        <f t="shared" si="26"/>
        <v>0</v>
      </c>
      <c r="P98" s="29">
        <v>0</v>
      </c>
      <c r="Q98" s="29">
        <f t="shared" si="27"/>
        <v>0</v>
      </c>
      <c r="R98" s="29">
        <v>0</v>
      </c>
      <c r="S98" s="29">
        <f t="shared" si="28"/>
        <v>0</v>
      </c>
      <c r="T98" s="29">
        <v>0</v>
      </c>
      <c r="U98" s="29">
        <f t="shared" si="29"/>
        <v>0</v>
      </c>
      <c r="V98" s="29">
        <v>0</v>
      </c>
      <c r="W98" s="29">
        <f t="shared" si="30"/>
        <v>0</v>
      </c>
      <c r="X98" s="29">
        <v>0</v>
      </c>
      <c r="Y98" s="29">
        <f t="shared" si="31"/>
        <v>0</v>
      </c>
      <c r="Z98" s="29">
        <v>0</v>
      </c>
      <c r="AA98" s="29">
        <f t="shared" si="32"/>
        <v>0</v>
      </c>
      <c r="AB98" s="29">
        <v>283600</v>
      </c>
      <c r="AC98" s="29">
        <f t="shared" si="33"/>
        <v>9.2774629282179764E-4</v>
      </c>
      <c r="AD98" s="29">
        <v>762000</v>
      </c>
      <c r="AE98" s="29">
        <f t="shared" si="34"/>
        <v>3.5530209818360539E-3</v>
      </c>
      <c r="AF98" s="29">
        <v>0</v>
      </c>
      <c r="AG98" s="29">
        <f t="shared" si="35"/>
        <v>0</v>
      </c>
      <c r="AH98" s="29">
        <v>0</v>
      </c>
      <c r="AI98" s="29">
        <f t="shared" si="36"/>
        <v>0</v>
      </c>
      <c r="AJ98" s="29">
        <v>0</v>
      </c>
      <c r="AK98" s="29">
        <f t="shared" si="37"/>
        <v>0</v>
      </c>
      <c r="AL98" s="29">
        <v>0</v>
      </c>
      <c r="AM98" s="29">
        <f t="shared" si="38"/>
        <v>0</v>
      </c>
      <c r="AN98" s="29">
        <v>0</v>
      </c>
      <c r="AO98" s="29">
        <f t="shared" si="39"/>
        <v>0</v>
      </c>
      <c r="AP98" s="29">
        <v>0</v>
      </c>
      <c r="AQ98" s="29">
        <f t="shared" si="40"/>
        <v>0</v>
      </c>
      <c r="AR98" s="29">
        <v>0</v>
      </c>
      <c r="AS98" s="29">
        <f t="shared" si="41"/>
        <v>0</v>
      </c>
      <c r="AT98" s="29">
        <v>0</v>
      </c>
      <c r="AU98" s="29">
        <f t="shared" si="42"/>
        <v>0</v>
      </c>
      <c r="AV98" s="29">
        <v>0</v>
      </c>
      <c r="AW98" s="29">
        <f t="shared" si="43"/>
        <v>0</v>
      </c>
    </row>
    <row r="99" spans="1:49">
      <c r="A99" s="2">
        <v>277</v>
      </c>
      <c r="B99" s="2" t="s">
        <v>205</v>
      </c>
      <c r="C99" s="2" t="s">
        <v>302</v>
      </c>
      <c r="D99" s="3">
        <v>159.47999999999999</v>
      </c>
      <c r="E99" s="3">
        <v>25.46</v>
      </c>
      <c r="F99" s="29">
        <v>0</v>
      </c>
      <c r="G99" s="29">
        <f t="shared" si="22"/>
        <v>0</v>
      </c>
      <c r="H99" s="29">
        <v>0</v>
      </c>
      <c r="I99" s="29">
        <f t="shared" si="23"/>
        <v>0</v>
      </c>
      <c r="J99" s="29">
        <v>0</v>
      </c>
      <c r="K99" s="29">
        <f t="shared" si="24"/>
        <v>0</v>
      </c>
      <c r="L99" s="29">
        <v>8065791</v>
      </c>
      <c r="M99" s="29">
        <f t="shared" si="25"/>
        <v>9.1885144496791169E-3</v>
      </c>
      <c r="N99" s="29">
        <v>28399080</v>
      </c>
      <c r="O99" s="29">
        <f t="shared" si="26"/>
        <v>2.735574324175866E-2</v>
      </c>
      <c r="P99" s="29">
        <v>29828618</v>
      </c>
      <c r="Q99" s="29">
        <f t="shared" si="27"/>
        <v>3.0895470021973407E-2</v>
      </c>
      <c r="R99" s="29">
        <v>930133.3125</v>
      </c>
      <c r="S99" s="29">
        <f t="shared" si="28"/>
        <v>8.6979042686850881E-4</v>
      </c>
      <c r="T99" s="29">
        <v>1180080</v>
      </c>
      <c r="U99" s="29">
        <f t="shared" si="29"/>
        <v>1.197651483215613E-3</v>
      </c>
      <c r="V99" s="29">
        <v>0</v>
      </c>
      <c r="W99" s="29">
        <f t="shared" si="30"/>
        <v>0</v>
      </c>
      <c r="X99" s="29">
        <v>0</v>
      </c>
      <c r="Y99" s="29">
        <f t="shared" si="31"/>
        <v>0</v>
      </c>
      <c r="Z99" s="29">
        <v>0</v>
      </c>
      <c r="AA99" s="29">
        <f t="shared" si="32"/>
        <v>0</v>
      </c>
      <c r="AB99" s="29">
        <v>0</v>
      </c>
      <c r="AC99" s="29">
        <f t="shared" si="33"/>
        <v>0</v>
      </c>
      <c r="AD99" s="29">
        <v>0</v>
      </c>
      <c r="AE99" s="29">
        <f t="shared" si="34"/>
        <v>0</v>
      </c>
      <c r="AF99" s="29">
        <v>0</v>
      </c>
      <c r="AG99" s="29">
        <f t="shared" si="35"/>
        <v>0</v>
      </c>
      <c r="AH99" s="29">
        <v>0</v>
      </c>
      <c r="AI99" s="29">
        <f t="shared" si="36"/>
        <v>0</v>
      </c>
      <c r="AJ99" s="29">
        <v>0</v>
      </c>
      <c r="AK99" s="29">
        <f t="shared" si="37"/>
        <v>0</v>
      </c>
      <c r="AL99" s="29">
        <v>0</v>
      </c>
      <c r="AM99" s="29">
        <f t="shared" si="38"/>
        <v>0</v>
      </c>
      <c r="AN99" s="29">
        <v>0</v>
      </c>
      <c r="AO99" s="29">
        <f t="shared" si="39"/>
        <v>0</v>
      </c>
      <c r="AP99" s="29">
        <v>0</v>
      </c>
      <c r="AQ99" s="29">
        <f t="shared" si="40"/>
        <v>0</v>
      </c>
      <c r="AR99" s="29">
        <v>0</v>
      </c>
      <c r="AS99" s="29">
        <f t="shared" si="41"/>
        <v>0</v>
      </c>
      <c r="AT99" s="29">
        <v>0</v>
      </c>
      <c r="AU99" s="29">
        <f t="shared" si="42"/>
        <v>0</v>
      </c>
      <c r="AV99" s="29">
        <v>0</v>
      </c>
      <c r="AW99" s="29">
        <f t="shared" si="43"/>
        <v>0</v>
      </c>
    </row>
    <row r="100" spans="1:49">
      <c r="A100" s="2">
        <v>278</v>
      </c>
      <c r="B100" s="2" t="s">
        <v>205</v>
      </c>
      <c r="C100" s="2" t="s">
        <v>303</v>
      </c>
      <c r="D100" s="3">
        <v>159.6</v>
      </c>
      <c r="E100" s="3">
        <v>23.66</v>
      </c>
      <c r="F100" s="29">
        <v>0</v>
      </c>
      <c r="G100" s="29">
        <f t="shared" si="22"/>
        <v>0</v>
      </c>
      <c r="H100" s="29">
        <v>0</v>
      </c>
      <c r="I100" s="29">
        <f t="shared" si="23"/>
        <v>0</v>
      </c>
      <c r="J100" s="29">
        <v>0</v>
      </c>
      <c r="K100" s="29">
        <f t="shared" si="24"/>
        <v>0</v>
      </c>
      <c r="L100" s="29">
        <v>256666.671875</v>
      </c>
      <c r="M100" s="29">
        <f t="shared" si="25"/>
        <v>2.9239356974095732E-4</v>
      </c>
      <c r="N100" s="29">
        <v>0</v>
      </c>
      <c r="O100" s="29">
        <f t="shared" si="26"/>
        <v>0</v>
      </c>
      <c r="P100" s="29">
        <v>0</v>
      </c>
      <c r="Q100" s="29">
        <f t="shared" si="27"/>
        <v>0</v>
      </c>
      <c r="R100" s="29">
        <v>0</v>
      </c>
      <c r="S100" s="29">
        <f t="shared" si="28"/>
        <v>0</v>
      </c>
      <c r="T100" s="29">
        <v>0</v>
      </c>
      <c r="U100" s="29">
        <f t="shared" si="29"/>
        <v>0</v>
      </c>
      <c r="V100" s="29">
        <v>0</v>
      </c>
      <c r="W100" s="29">
        <f t="shared" si="30"/>
        <v>0</v>
      </c>
      <c r="X100" s="29">
        <v>0</v>
      </c>
      <c r="Y100" s="29">
        <f t="shared" si="31"/>
        <v>0</v>
      </c>
      <c r="Z100" s="29">
        <v>0</v>
      </c>
      <c r="AA100" s="29">
        <f t="shared" si="32"/>
        <v>0</v>
      </c>
      <c r="AB100" s="29">
        <v>0</v>
      </c>
      <c r="AC100" s="29">
        <f t="shared" si="33"/>
        <v>0</v>
      </c>
      <c r="AD100" s="29">
        <v>0</v>
      </c>
      <c r="AE100" s="29">
        <f t="shared" si="34"/>
        <v>0</v>
      </c>
      <c r="AF100" s="29">
        <v>0</v>
      </c>
      <c r="AG100" s="29">
        <f t="shared" si="35"/>
        <v>0</v>
      </c>
      <c r="AH100" s="29">
        <v>0</v>
      </c>
      <c r="AI100" s="29">
        <f t="shared" si="36"/>
        <v>0</v>
      </c>
      <c r="AJ100" s="29">
        <v>0</v>
      </c>
      <c r="AK100" s="29">
        <f t="shared" si="37"/>
        <v>0</v>
      </c>
      <c r="AL100" s="29">
        <v>0</v>
      </c>
      <c r="AM100" s="29">
        <f t="shared" si="38"/>
        <v>0</v>
      </c>
      <c r="AN100" s="29">
        <v>0</v>
      </c>
      <c r="AO100" s="29">
        <f t="shared" si="39"/>
        <v>0</v>
      </c>
      <c r="AP100" s="29">
        <v>0</v>
      </c>
      <c r="AQ100" s="29">
        <f t="shared" si="40"/>
        <v>0</v>
      </c>
      <c r="AR100" s="29">
        <v>0</v>
      </c>
      <c r="AS100" s="29">
        <f t="shared" si="41"/>
        <v>0</v>
      </c>
      <c r="AT100" s="29">
        <v>0</v>
      </c>
      <c r="AU100" s="29">
        <f t="shared" si="42"/>
        <v>0</v>
      </c>
      <c r="AV100" s="29">
        <v>0</v>
      </c>
      <c r="AW100" s="29">
        <f t="shared" si="43"/>
        <v>0</v>
      </c>
    </row>
    <row r="101" spans="1:49">
      <c r="A101" s="2">
        <v>279</v>
      </c>
      <c r="B101" s="2" t="s">
        <v>205</v>
      </c>
      <c r="C101" s="2" t="s">
        <v>304</v>
      </c>
      <c r="D101" s="3">
        <v>159.84</v>
      </c>
      <c r="E101" s="3">
        <v>26.2</v>
      </c>
      <c r="F101" s="29">
        <v>0</v>
      </c>
      <c r="G101" s="29">
        <f t="shared" si="22"/>
        <v>0</v>
      </c>
      <c r="H101" s="29">
        <v>0</v>
      </c>
      <c r="I101" s="29">
        <f t="shared" si="23"/>
        <v>0</v>
      </c>
      <c r="J101" s="29">
        <v>0</v>
      </c>
      <c r="K101" s="29">
        <f t="shared" si="24"/>
        <v>0</v>
      </c>
      <c r="L101" s="29">
        <v>1828721.375</v>
      </c>
      <c r="M101" s="29">
        <f t="shared" si="25"/>
        <v>2.0832715326524779E-3</v>
      </c>
      <c r="N101" s="29">
        <v>0</v>
      </c>
      <c r="O101" s="29">
        <f t="shared" si="26"/>
        <v>0</v>
      </c>
      <c r="P101" s="29">
        <v>0</v>
      </c>
      <c r="Q101" s="29">
        <f t="shared" si="27"/>
        <v>0</v>
      </c>
      <c r="R101" s="29">
        <v>0</v>
      </c>
      <c r="S101" s="29">
        <f t="shared" si="28"/>
        <v>0</v>
      </c>
      <c r="T101" s="29">
        <v>0</v>
      </c>
      <c r="U101" s="29">
        <f t="shared" si="29"/>
        <v>0</v>
      </c>
      <c r="V101" s="29">
        <v>0</v>
      </c>
      <c r="W101" s="29">
        <f t="shared" si="30"/>
        <v>0</v>
      </c>
      <c r="X101" s="29">
        <v>0</v>
      </c>
      <c r="Y101" s="29">
        <f t="shared" si="31"/>
        <v>0</v>
      </c>
      <c r="Z101" s="29">
        <v>0</v>
      </c>
      <c r="AA101" s="29">
        <f t="shared" si="32"/>
        <v>0</v>
      </c>
      <c r="AB101" s="29">
        <v>0</v>
      </c>
      <c r="AC101" s="29">
        <f t="shared" si="33"/>
        <v>0</v>
      </c>
      <c r="AD101" s="29">
        <v>0</v>
      </c>
      <c r="AE101" s="29">
        <f t="shared" si="34"/>
        <v>0</v>
      </c>
      <c r="AF101" s="29">
        <v>0</v>
      </c>
      <c r="AG101" s="29">
        <f t="shared" si="35"/>
        <v>0</v>
      </c>
      <c r="AH101" s="29">
        <v>0</v>
      </c>
      <c r="AI101" s="29">
        <f t="shared" si="36"/>
        <v>0</v>
      </c>
      <c r="AJ101" s="29">
        <v>0</v>
      </c>
      <c r="AK101" s="29">
        <f t="shared" si="37"/>
        <v>0</v>
      </c>
      <c r="AL101" s="29">
        <v>0</v>
      </c>
      <c r="AM101" s="29">
        <f t="shared" si="38"/>
        <v>0</v>
      </c>
      <c r="AN101" s="29">
        <v>0</v>
      </c>
      <c r="AO101" s="29">
        <f t="shared" si="39"/>
        <v>0</v>
      </c>
      <c r="AP101" s="29">
        <v>0</v>
      </c>
      <c r="AQ101" s="29">
        <f t="shared" si="40"/>
        <v>0</v>
      </c>
      <c r="AR101" s="29">
        <v>0</v>
      </c>
      <c r="AS101" s="29">
        <f t="shared" si="41"/>
        <v>0</v>
      </c>
      <c r="AT101" s="29">
        <v>0</v>
      </c>
      <c r="AU101" s="29">
        <f t="shared" si="42"/>
        <v>0</v>
      </c>
      <c r="AV101" s="29">
        <v>0</v>
      </c>
      <c r="AW101" s="29">
        <f t="shared" si="43"/>
        <v>0</v>
      </c>
    </row>
    <row r="102" spans="1:49">
      <c r="A102" s="2">
        <v>280</v>
      </c>
      <c r="B102" s="2" t="s">
        <v>205</v>
      </c>
      <c r="C102" s="2" t="s">
        <v>305</v>
      </c>
      <c r="D102" s="3">
        <v>160.91999999999999</v>
      </c>
      <c r="E102" s="3">
        <v>23.4</v>
      </c>
      <c r="F102" s="29">
        <v>0</v>
      </c>
      <c r="G102" s="29">
        <f t="shared" si="22"/>
        <v>0</v>
      </c>
      <c r="H102" s="29">
        <v>0</v>
      </c>
      <c r="I102" s="29">
        <f t="shared" si="23"/>
        <v>0</v>
      </c>
      <c r="J102" s="29">
        <v>0</v>
      </c>
      <c r="K102" s="29">
        <f t="shared" si="24"/>
        <v>0</v>
      </c>
      <c r="L102" s="29">
        <v>0</v>
      </c>
      <c r="M102" s="29">
        <f t="shared" si="25"/>
        <v>0</v>
      </c>
      <c r="N102" s="29">
        <v>0</v>
      </c>
      <c r="O102" s="29">
        <f t="shared" si="26"/>
        <v>0</v>
      </c>
      <c r="P102" s="29">
        <v>0</v>
      </c>
      <c r="Q102" s="29">
        <f t="shared" si="27"/>
        <v>0</v>
      </c>
      <c r="R102" s="29">
        <v>0</v>
      </c>
      <c r="S102" s="29">
        <f t="shared" si="28"/>
        <v>0</v>
      </c>
      <c r="T102" s="29">
        <v>108137.9375</v>
      </c>
      <c r="U102" s="29">
        <f t="shared" si="29"/>
        <v>1.0974811982132758E-4</v>
      </c>
      <c r="V102" s="29">
        <v>0</v>
      </c>
      <c r="W102" s="29">
        <f t="shared" si="30"/>
        <v>0</v>
      </c>
      <c r="X102" s="29">
        <v>0</v>
      </c>
      <c r="Y102" s="29">
        <f t="shared" si="31"/>
        <v>0</v>
      </c>
      <c r="Z102" s="29">
        <v>0</v>
      </c>
      <c r="AA102" s="29">
        <f t="shared" si="32"/>
        <v>0</v>
      </c>
      <c r="AB102" s="29">
        <v>0</v>
      </c>
      <c r="AC102" s="29">
        <f t="shared" si="33"/>
        <v>0</v>
      </c>
      <c r="AD102" s="29">
        <v>0</v>
      </c>
      <c r="AE102" s="29">
        <f t="shared" si="34"/>
        <v>0</v>
      </c>
      <c r="AF102" s="29">
        <v>0</v>
      </c>
      <c r="AG102" s="29">
        <f t="shared" si="35"/>
        <v>0</v>
      </c>
      <c r="AH102" s="29">
        <v>0</v>
      </c>
      <c r="AI102" s="29">
        <f t="shared" si="36"/>
        <v>0</v>
      </c>
      <c r="AJ102" s="29">
        <v>0</v>
      </c>
      <c r="AK102" s="29">
        <f t="shared" si="37"/>
        <v>0</v>
      </c>
      <c r="AL102" s="29">
        <v>0</v>
      </c>
      <c r="AM102" s="29">
        <f t="shared" si="38"/>
        <v>0</v>
      </c>
      <c r="AN102" s="29">
        <v>0</v>
      </c>
      <c r="AO102" s="29">
        <f t="shared" si="39"/>
        <v>0</v>
      </c>
      <c r="AP102" s="29">
        <v>0</v>
      </c>
      <c r="AQ102" s="29">
        <f t="shared" si="40"/>
        <v>0</v>
      </c>
      <c r="AR102" s="29">
        <v>0</v>
      </c>
      <c r="AS102" s="29">
        <f t="shared" si="41"/>
        <v>0</v>
      </c>
      <c r="AT102" s="29">
        <v>0</v>
      </c>
      <c r="AU102" s="29">
        <f t="shared" si="42"/>
        <v>0</v>
      </c>
      <c r="AV102" s="29">
        <v>0</v>
      </c>
      <c r="AW102" s="29">
        <f t="shared" si="43"/>
        <v>0</v>
      </c>
    </row>
    <row r="103" spans="1:49">
      <c r="A103" s="2">
        <v>281</v>
      </c>
      <c r="B103" s="2" t="s">
        <v>205</v>
      </c>
      <c r="C103" s="2" t="s">
        <v>306</v>
      </c>
      <c r="D103" s="3">
        <v>161.16</v>
      </c>
      <c r="E103" s="3">
        <v>22.94</v>
      </c>
      <c r="F103" s="29">
        <v>1577244.5</v>
      </c>
      <c r="G103" s="29">
        <f t="shared" si="22"/>
        <v>1.0580092230369148E-2</v>
      </c>
      <c r="H103" s="29">
        <v>1632000</v>
      </c>
      <c r="I103" s="29">
        <f t="shared" si="23"/>
        <v>1.072708927619268E-2</v>
      </c>
      <c r="J103" s="29">
        <v>0</v>
      </c>
      <c r="K103" s="29">
        <f t="shared" si="24"/>
        <v>0</v>
      </c>
      <c r="L103" s="29">
        <v>0</v>
      </c>
      <c r="M103" s="29">
        <f t="shared" si="25"/>
        <v>0</v>
      </c>
      <c r="N103" s="29">
        <v>0</v>
      </c>
      <c r="O103" s="29">
        <f t="shared" si="26"/>
        <v>0</v>
      </c>
      <c r="P103" s="29">
        <v>0</v>
      </c>
      <c r="Q103" s="29">
        <f t="shared" si="27"/>
        <v>0</v>
      </c>
      <c r="R103" s="29">
        <v>0</v>
      </c>
      <c r="S103" s="29">
        <f t="shared" si="28"/>
        <v>0</v>
      </c>
      <c r="T103" s="29">
        <v>23084106</v>
      </c>
      <c r="U103" s="29">
        <f t="shared" si="29"/>
        <v>2.3427830138301159E-2</v>
      </c>
      <c r="V103" s="29">
        <v>2669828.5</v>
      </c>
      <c r="W103" s="29">
        <f t="shared" si="30"/>
        <v>6.4753242976115614E-3</v>
      </c>
      <c r="X103" s="29">
        <v>2221333.25</v>
      </c>
      <c r="Y103" s="29">
        <f t="shared" si="31"/>
        <v>6.0398728111660986E-3</v>
      </c>
      <c r="Z103" s="29">
        <v>0</v>
      </c>
      <c r="AA103" s="29">
        <f t="shared" si="32"/>
        <v>0</v>
      </c>
      <c r="AB103" s="29">
        <v>0</v>
      </c>
      <c r="AC103" s="29">
        <f t="shared" si="33"/>
        <v>0</v>
      </c>
      <c r="AD103" s="29">
        <v>0</v>
      </c>
      <c r="AE103" s="29">
        <f t="shared" si="34"/>
        <v>0</v>
      </c>
      <c r="AF103" s="29">
        <v>0</v>
      </c>
      <c r="AG103" s="29">
        <f t="shared" si="35"/>
        <v>0</v>
      </c>
      <c r="AH103" s="29">
        <v>0</v>
      </c>
      <c r="AI103" s="29">
        <f t="shared" si="36"/>
        <v>0</v>
      </c>
      <c r="AJ103" s="29">
        <v>0</v>
      </c>
      <c r="AK103" s="29">
        <f t="shared" si="37"/>
        <v>0</v>
      </c>
      <c r="AL103" s="29">
        <v>0</v>
      </c>
      <c r="AM103" s="29">
        <f t="shared" si="38"/>
        <v>0</v>
      </c>
      <c r="AN103" s="29">
        <v>0</v>
      </c>
      <c r="AO103" s="29">
        <f t="shared" si="39"/>
        <v>0</v>
      </c>
      <c r="AP103" s="29">
        <v>0</v>
      </c>
      <c r="AQ103" s="29">
        <f t="shared" si="40"/>
        <v>0</v>
      </c>
      <c r="AR103" s="29">
        <v>0</v>
      </c>
      <c r="AS103" s="29">
        <f t="shared" si="41"/>
        <v>0</v>
      </c>
      <c r="AT103" s="29">
        <v>0</v>
      </c>
      <c r="AU103" s="29">
        <f t="shared" si="42"/>
        <v>0</v>
      </c>
      <c r="AV103" s="29">
        <v>0</v>
      </c>
      <c r="AW103" s="29">
        <f t="shared" si="43"/>
        <v>0</v>
      </c>
    </row>
    <row r="104" spans="1:49">
      <c r="A104" s="2">
        <v>282</v>
      </c>
      <c r="B104" s="2" t="s">
        <v>205</v>
      </c>
      <c r="C104" s="2" t="s">
        <v>307</v>
      </c>
      <c r="D104" s="3">
        <v>161.2611</v>
      </c>
      <c r="E104" s="3">
        <v>19.3</v>
      </c>
      <c r="F104" s="29">
        <v>0</v>
      </c>
      <c r="G104" s="29">
        <f t="shared" si="22"/>
        <v>0</v>
      </c>
      <c r="H104" s="29">
        <v>0</v>
      </c>
      <c r="I104" s="29">
        <f t="shared" si="23"/>
        <v>0</v>
      </c>
      <c r="J104" s="29">
        <v>0</v>
      </c>
      <c r="K104" s="29">
        <f t="shared" si="24"/>
        <v>0</v>
      </c>
      <c r="L104" s="29">
        <v>0</v>
      </c>
      <c r="M104" s="29">
        <f t="shared" si="25"/>
        <v>0</v>
      </c>
      <c r="N104" s="29">
        <v>0</v>
      </c>
      <c r="O104" s="29">
        <f t="shared" si="26"/>
        <v>0</v>
      </c>
      <c r="P104" s="29">
        <v>0</v>
      </c>
      <c r="Q104" s="29">
        <f t="shared" si="27"/>
        <v>0</v>
      </c>
      <c r="R104" s="29">
        <v>505200</v>
      </c>
      <c r="S104" s="29">
        <f t="shared" si="28"/>
        <v>4.7242488549615371E-4</v>
      </c>
      <c r="T104" s="29">
        <v>2590755.5</v>
      </c>
      <c r="U104" s="29">
        <f t="shared" si="29"/>
        <v>2.6293320514066904E-3</v>
      </c>
      <c r="V104" s="29">
        <v>0</v>
      </c>
      <c r="W104" s="29">
        <f t="shared" si="30"/>
        <v>0</v>
      </c>
      <c r="X104" s="29">
        <v>0</v>
      </c>
      <c r="Y104" s="29">
        <f t="shared" si="31"/>
        <v>0</v>
      </c>
      <c r="Z104" s="29">
        <v>0</v>
      </c>
      <c r="AA104" s="29">
        <f t="shared" si="32"/>
        <v>0</v>
      </c>
      <c r="AB104" s="29">
        <v>0</v>
      </c>
      <c r="AC104" s="29">
        <f t="shared" si="33"/>
        <v>0</v>
      </c>
      <c r="AD104" s="29">
        <v>0</v>
      </c>
      <c r="AE104" s="29">
        <f t="shared" si="34"/>
        <v>0</v>
      </c>
      <c r="AF104" s="29">
        <v>0</v>
      </c>
      <c r="AG104" s="29">
        <f t="shared" si="35"/>
        <v>0</v>
      </c>
      <c r="AH104" s="29">
        <v>0</v>
      </c>
      <c r="AI104" s="29">
        <f t="shared" si="36"/>
        <v>0</v>
      </c>
      <c r="AJ104" s="29">
        <v>0</v>
      </c>
      <c r="AK104" s="29">
        <f t="shared" si="37"/>
        <v>0</v>
      </c>
      <c r="AL104" s="29">
        <v>0</v>
      </c>
      <c r="AM104" s="29">
        <f t="shared" si="38"/>
        <v>0</v>
      </c>
      <c r="AN104" s="29">
        <v>0</v>
      </c>
      <c r="AO104" s="29">
        <f t="shared" si="39"/>
        <v>0</v>
      </c>
      <c r="AP104" s="29">
        <v>0</v>
      </c>
      <c r="AQ104" s="29">
        <f t="shared" si="40"/>
        <v>0</v>
      </c>
      <c r="AR104" s="29">
        <v>0</v>
      </c>
      <c r="AS104" s="29">
        <f t="shared" si="41"/>
        <v>0</v>
      </c>
      <c r="AT104" s="29">
        <v>0</v>
      </c>
      <c r="AU104" s="29">
        <f t="shared" si="42"/>
        <v>0</v>
      </c>
      <c r="AV104" s="29">
        <v>0</v>
      </c>
      <c r="AW104" s="29">
        <f t="shared" si="43"/>
        <v>0</v>
      </c>
    </row>
    <row r="105" spans="1:49">
      <c r="A105" s="2">
        <v>283</v>
      </c>
      <c r="B105" s="2" t="s">
        <v>205</v>
      </c>
      <c r="C105" s="2" t="s">
        <v>308</v>
      </c>
      <c r="D105" s="3">
        <v>161.28</v>
      </c>
      <c r="E105" s="3">
        <v>16.510000000000002</v>
      </c>
      <c r="F105" s="29">
        <v>0</v>
      </c>
      <c r="G105" s="29">
        <f t="shared" si="22"/>
        <v>0</v>
      </c>
      <c r="H105" s="29">
        <v>0</v>
      </c>
      <c r="I105" s="29">
        <f t="shared" si="23"/>
        <v>0</v>
      </c>
      <c r="J105" s="29">
        <v>0</v>
      </c>
      <c r="K105" s="29">
        <f t="shared" si="24"/>
        <v>0</v>
      </c>
      <c r="L105" s="29">
        <v>0</v>
      </c>
      <c r="M105" s="29">
        <f t="shared" si="25"/>
        <v>0</v>
      </c>
      <c r="N105" s="29">
        <v>0</v>
      </c>
      <c r="O105" s="29">
        <f t="shared" si="26"/>
        <v>0</v>
      </c>
      <c r="P105" s="29">
        <v>0</v>
      </c>
      <c r="Q105" s="29">
        <f t="shared" si="27"/>
        <v>0</v>
      </c>
      <c r="R105" s="29">
        <v>0</v>
      </c>
      <c r="S105" s="29">
        <f t="shared" si="28"/>
        <v>0</v>
      </c>
      <c r="T105" s="29">
        <v>0</v>
      </c>
      <c r="U105" s="29">
        <f t="shared" si="29"/>
        <v>0</v>
      </c>
      <c r="V105" s="29">
        <v>2513085.75</v>
      </c>
      <c r="W105" s="29">
        <f t="shared" si="30"/>
        <v>6.0951649961622527E-3</v>
      </c>
      <c r="X105" s="29">
        <v>2175066.75</v>
      </c>
      <c r="Y105" s="29">
        <f t="shared" si="31"/>
        <v>5.9140727875011149E-3</v>
      </c>
      <c r="Z105" s="29">
        <v>0</v>
      </c>
      <c r="AA105" s="29">
        <f t="shared" si="32"/>
        <v>0</v>
      </c>
      <c r="AB105" s="29">
        <v>0</v>
      </c>
      <c r="AC105" s="29">
        <f t="shared" si="33"/>
        <v>0</v>
      </c>
      <c r="AD105" s="29">
        <v>0</v>
      </c>
      <c r="AE105" s="29">
        <f t="shared" si="34"/>
        <v>0</v>
      </c>
      <c r="AF105" s="29">
        <v>0</v>
      </c>
      <c r="AG105" s="29">
        <f t="shared" si="35"/>
        <v>0</v>
      </c>
      <c r="AH105" s="29">
        <v>0</v>
      </c>
      <c r="AI105" s="29">
        <f t="shared" si="36"/>
        <v>0</v>
      </c>
      <c r="AJ105" s="29">
        <v>0</v>
      </c>
      <c r="AK105" s="29">
        <f t="shared" si="37"/>
        <v>0</v>
      </c>
      <c r="AL105" s="29">
        <v>0</v>
      </c>
      <c r="AM105" s="29">
        <f t="shared" si="38"/>
        <v>0</v>
      </c>
      <c r="AN105" s="29">
        <v>0</v>
      </c>
      <c r="AO105" s="29">
        <f t="shared" si="39"/>
        <v>0</v>
      </c>
      <c r="AP105" s="29">
        <v>0</v>
      </c>
      <c r="AQ105" s="29">
        <f t="shared" si="40"/>
        <v>0</v>
      </c>
      <c r="AR105" s="29">
        <v>0</v>
      </c>
      <c r="AS105" s="29">
        <f t="shared" si="41"/>
        <v>0</v>
      </c>
      <c r="AT105" s="29">
        <v>0</v>
      </c>
      <c r="AU105" s="29">
        <f t="shared" si="42"/>
        <v>0</v>
      </c>
      <c r="AV105" s="29">
        <v>0</v>
      </c>
      <c r="AW105" s="29">
        <f t="shared" si="43"/>
        <v>0</v>
      </c>
    </row>
    <row r="106" spans="1:49">
      <c r="A106" s="2">
        <v>284</v>
      </c>
      <c r="B106" s="2" t="s">
        <v>205</v>
      </c>
      <c r="C106" s="2" t="s">
        <v>309</v>
      </c>
      <c r="D106" s="3">
        <v>161.28</v>
      </c>
      <c r="E106" s="3">
        <v>24.14</v>
      </c>
      <c r="F106" s="29">
        <v>222000</v>
      </c>
      <c r="G106" s="29">
        <f t="shared" si="22"/>
        <v>1.4891670093900792E-3</v>
      </c>
      <c r="H106" s="29">
        <v>552400</v>
      </c>
      <c r="I106" s="29">
        <f t="shared" si="23"/>
        <v>3.6309093849073754E-3</v>
      </c>
      <c r="J106" s="29">
        <v>233600</v>
      </c>
      <c r="K106" s="29">
        <f t="shared" si="24"/>
        <v>3.3943100027531217E-4</v>
      </c>
      <c r="L106" s="29">
        <v>492800</v>
      </c>
      <c r="M106" s="29">
        <f t="shared" si="25"/>
        <v>5.6139564251068107E-4</v>
      </c>
      <c r="N106" s="29">
        <v>8331000</v>
      </c>
      <c r="O106" s="29">
        <f t="shared" si="26"/>
        <v>8.024932390313046E-3</v>
      </c>
      <c r="P106" s="29">
        <v>6825000</v>
      </c>
      <c r="Q106" s="29">
        <f t="shared" si="27"/>
        <v>7.0691033322418254E-3</v>
      </c>
      <c r="R106" s="29">
        <v>0</v>
      </c>
      <c r="S106" s="29">
        <f t="shared" si="28"/>
        <v>0</v>
      </c>
      <c r="T106" s="29">
        <v>0</v>
      </c>
      <c r="U106" s="29">
        <f t="shared" si="29"/>
        <v>0</v>
      </c>
      <c r="V106" s="29">
        <v>0</v>
      </c>
      <c r="W106" s="29">
        <f t="shared" si="30"/>
        <v>0</v>
      </c>
      <c r="X106" s="29">
        <v>0</v>
      </c>
      <c r="Y106" s="29">
        <f t="shared" si="31"/>
        <v>0</v>
      </c>
      <c r="Z106" s="29">
        <v>0</v>
      </c>
      <c r="AA106" s="29">
        <f t="shared" si="32"/>
        <v>0</v>
      </c>
      <c r="AB106" s="29">
        <v>0</v>
      </c>
      <c r="AC106" s="29">
        <f t="shared" si="33"/>
        <v>0</v>
      </c>
      <c r="AD106" s="29">
        <v>0</v>
      </c>
      <c r="AE106" s="29">
        <f t="shared" si="34"/>
        <v>0</v>
      </c>
      <c r="AF106" s="29">
        <v>0</v>
      </c>
      <c r="AG106" s="29">
        <f t="shared" si="35"/>
        <v>0</v>
      </c>
      <c r="AH106" s="29">
        <v>0</v>
      </c>
      <c r="AI106" s="29">
        <f t="shared" si="36"/>
        <v>0</v>
      </c>
      <c r="AJ106" s="29">
        <v>0</v>
      </c>
      <c r="AK106" s="29">
        <f t="shared" si="37"/>
        <v>0</v>
      </c>
      <c r="AL106" s="29">
        <v>0</v>
      </c>
      <c r="AM106" s="29">
        <f t="shared" si="38"/>
        <v>0</v>
      </c>
      <c r="AN106" s="29">
        <v>0</v>
      </c>
      <c r="AO106" s="29">
        <f t="shared" si="39"/>
        <v>0</v>
      </c>
      <c r="AP106" s="29">
        <v>0</v>
      </c>
      <c r="AQ106" s="29">
        <f t="shared" si="40"/>
        <v>0</v>
      </c>
      <c r="AR106" s="29">
        <v>0</v>
      </c>
      <c r="AS106" s="29">
        <f t="shared" si="41"/>
        <v>0</v>
      </c>
      <c r="AT106" s="29">
        <v>0</v>
      </c>
      <c r="AU106" s="29">
        <f t="shared" si="42"/>
        <v>0</v>
      </c>
      <c r="AV106" s="29">
        <v>0</v>
      </c>
      <c r="AW106" s="29">
        <f t="shared" si="43"/>
        <v>0</v>
      </c>
    </row>
    <row r="107" spans="1:49">
      <c r="A107" s="2">
        <v>285</v>
      </c>
      <c r="B107" s="2" t="s">
        <v>205</v>
      </c>
      <c r="C107" s="2" t="s">
        <v>310</v>
      </c>
      <c r="D107" s="3">
        <v>161.4</v>
      </c>
      <c r="E107" s="3">
        <v>14.39</v>
      </c>
      <c r="F107" s="29">
        <v>0</v>
      </c>
      <c r="G107" s="29">
        <f t="shared" si="22"/>
        <v>0</v>
      </c>
      <c r="H107" s="29">
        <v>0</v>
      </c>
      <c r="I107" s="29">
        <f t="shared" si="23"/>
        <v>0</v>
      </c>
      <c r="J107" s="29">
        <v>0</v>
      </c>
      <c r="K107" s="29">
        <f t="shared" si="24"/>
        <v>0</v>
      </c>
      <c r="L107" s="29">
        <v>0</v>
      </c>
      <c r="M107" s="29">
        <f t="shared" si="25"/>
        <v>0</v>
      </c>
      <c r="N107" s="29">
        <v>0</v>
      </c>
      <c r="O107" s="29">
        <f t="shared" si="26"/>
        <v>0</v>
      </c>
      <c r="P107" s="29">
        <v>0</v>
      </c>
      <c r="Q107" s="29">
        <f t="shared" si="27"/>
        <v>0</v>
      </c>
      <c r="R107" s="29">
        <v>0</v>
      </c>
      <c r="S107" s="29">
        <f t="shared" si="28"/>
        <v>0</v>
      </c>
      <c r="T107" s="29">
        <v>0</v>
      </c>
      <c r="U107" s="29">
        <f t="shared" si="29"/>
        <v>0</v>
      </c>
      <c r="V107" s="29">
        <v>0</v>
      </c>
      <c r="W107" s="29">
        <f t="shared" si="30"/>
        <v>0</v>
      </c>
      <c r="X107" s="29">
        <v>0</v>
      </c>
      <c r="Y107" s="29">
        <f t="shared" si="31"/>
        <v>0</v>
      </c>
      <c r="Z107" s="29">
        <v>353920</v>
      </c>
      <c r="AA107" s="29">
        <f t="shared" si="32"/>
        <v>1.3508272292299375E-3</v>
      </c>
      <c r="AB107" s="29">
        <v>0</v>
      </c>
      <c r="AC107" s="29">
        <f t="shared" si="33"/>
        <v>0</v>
      </c>
      <c r="AD107" s="29">
        <v>4196266.5</v>
      </c>
      <c r="AE107" s="29">
        <f t="shared" si="34"/>
        <v>1.9566171810860553E-2</v>
      </c>
      <c r="AF107" s="29">
        <v>4135040</v>
      </c>
      <c r="AG107" s="29">
        <f t="shared" si="35"/>
        <v>1.9479511697016182E-2</v>
      </c>
      <c r="AH107" s="29">
        <v>735288.875</v>
      </c>
      <c r="AI107" s="29">
        <f t="shared" si="36"/>
        <v>3.0136637650821944E-3</v>
      </c>
      <c r="AJ107" s="29">
        <v>329200</v>
      </c>
      <c r="AK107" s="29">
        <f t="shared" si="37"/>
        <v>1.2818603989639252E-3</v>
      </c>
      <c r="AL107" s="29">
        <v>0</v>
      </c>
      <c r="AM107" s="29">
        <f t="shared" si="38"/>
        <v>0</v>
      </c>
      <c r="AN107" s="29">
        <v>0</v>
      </c>
      <c r="AO107" s="29">
        <f t="shared" si="39"/>
        <v>0</v>
      </c>
      <c r="AP107" s="29">
        <v>0</v>
      </c>
      <c r="AQ107" s="29">
        <f t="shared" si="40"/>
        <v>0</v>
      </c>
      <c r="AR107" s="29">
        <v>0</v>
      </c>
      <c r="AS107" s="29">
        <f t="shared" si="41"/>
        <v>0</v>
      </c>
      <c r="AT107" s="29">
        <v>0</v>
      </c>
      <c r="AU107" s="29">
        <f t="shared" si="42"/>
        <v>0</v>
      </c>
      <c r="AV107" s="29">
        <v>0</v>
      </c>
      <c r="AW107" s="29">
        <f t="shared" si="43"/>
        <v>0</v>
      </c>
    </row>
    <row r="108" spans="1:49">
      <c r="A108" s="2">
        <v>286</v>
      </c>
      <c r="B108" s="2" t="s">
        <v>205</v>
      </c>
      <c r="C108" s="2" t="s">
        <v>311</v>
      </c>
      <c r="D108" s="3">
        <v>161.4</v>
      </c>
      <c r="E108" s="3">
        <v>21.17</v>
      </c>
      <c r="F108" s="29">
        <v>0</v>
      </c>
      <c r="G108" s="29">
        <f t="shared" si="22"/>
        <v>0</v>
      </c>
      <c r="H108" s="29">
        <v>0</v>
      </c>
      <c r="I108" s="29">
        <f t="shared" si="23"/>
        <v>0</v>
      </c>
      <c r="J108" s="29">
        <v>0</v>
      </c>
      <c r="K108" s="29">
        <f t="shared" si="24"/>
        <v>0</v>
      </c>
      <c r="L108" s="29">
        <v>248800</v>
      </c>
      <c r="M108" s="29">
        <f t="shared" si="25"/>
        <v>2.8343189094289255E-4</v>
      </c>
      <c r="N108" s="29">
        <v>187199.984375</v>
      </c>
      <c r="O108" s="29">
        <f t="shared" si="26"/>
        <v>1.8032255648505984E-4</v>
      </c>
      <c r="P108" s="29">
        <v>455200</v>
      </c>
      <c r="Q108" s="29">
        <f t="shared" si="27"/>
        <v>4.7148070869398959E-4</v>
      </c>
      <c r="R108" s="29">
        <v>0</v>
      </c>
      <c r="S108" s="29">
        <f t="shared" si="28"/>
        <v>0</v>
      </c>
      <c r="T108" s="29">
        <v>0</v>
      </c>
      <c r="U108" s="29">
        <f t="shared" si="29"/>
        <v>0</v>
      </c>
      <c r="V108" s="29">
        <v>846184.609375</v>
      </c>
      <c r="W108" s="29">
        <f t="shared" si="30"/>
        <v>2.0523115104025915E-3</v>
      </c>
      <c r="X108" s="29">
        <v>963750</v>
      </c>
      <c r="Y108" s="29">
        <f t="shared" si="31"/>
        <v>2.6204656243097825E-3</v>
      </c>
      <c r="Z108" s="29">
        <v>325200</v>
      </c>
      <c r="AA108" s="29">
        <f t="shared" si="32"/>
        <v>1.2412099201672007E-3</v>
      </c>
      <c r="AB108" s="29">
        <v>405600</v>
      </c>
      <c r="AC108" s="29">
        <f t="shared" si="33"/>
        <v>1.3268473073643199E-3</v>
      </c>
      <c r="AD108" s="29">
        <v>0</v>
      </c>
      <c r="AE108" s="29">
        <f t="shared" si="34"/>
        <v>0</v>
      </c>
      <c r="AF108" s="29">
        <v>0</v>
      </c>
      <c r="AG108" s="29">
        <f t="shared" si="35"/>
        <v>0</v>
      </c>
      <c r="AH108" s="29">
        <v>0</v>
      </c>
      <c r="AI108" s="29">
        <f t="shared" si="36"/>
        <v>0</v>
      </c>
      <c r="AJ108" s="29">
        <v>0</v>
      </c>
      <c r="AK108" s="29">
        <f t="shared" si="37"/>
        <v>0</v>
      </c>
      <c r="AL108" s="29">
        <v>0</v>
      </c>
      <c r="AM108" s="29">
        <f t="shared" si="38"/>
        <v>0</v>
      </c>
      <c r="AN108" s="29">
        <v>0</v>
      </c>
      <c r="AO108" s="29">
        <f t="shared" si="39"/>
        <v>0</v>
      </c>
      <c r="AP108" s="29">
        <v>0</v>
      </c>
      <c r="AQ108" s="29">
        <f t="shared" si="40"/>
        <v>0</v>
      </c>
      <c r="AR108" s="29">
        <v>0</v>
      </c>
      <c r="AS108" s="29">
        <f t="shared" si="41"/>
        <v>0</v>
      </c>
      <c r="AT108" s="29">
        <v>0</v>
      </c>
      <c r="AU108" s="29">
        <f t="shared" si="42"/>
        <v>0</v>
      </c>
      <c r="AV108" s="29">
        <v>0</v>
      </c>
      <c r="AW108" s="29">
        <f t="shared" si="43"/>
        <v>0</v>
      </c>
    </row>
    <row r="109" spans="1:49">
      <c r="A109" s="2">
        <v>287</v>
      </c>
      <c r="B109" s="2" t="s">
        <v>205</v>
      </c>
      <c r="C109" s="2" t="s">
        <v>312</v>
      </c>
      <c r="D109" s="3">
        <v>161.4</v>
      </c>
      <c r="E109" s="3">
        <v>25.46</v>
      </c>
      <c r="F109" s="29">
        <v>0</v>
      </c>
      <c r="G109" s="29">
        <f t="shared" si="22"/>
        <v>0</v>
      </c>
      <c r="H109" s="29">
        <v>0</v>
      </c>
      <c r="I109" s="29">
        <f t="shared" si="23"/>
        <v>0</v>
      </c>
      <c r="J109" s="29">
        <v>0</v>
      </c>
      <c r="K109" s="29">
        <f t="shared" si="24"/>
        <v>0</v>
      </c>
      <c r="L109" s="29">
        <v>9674221</v>
      </c>
      <c r="M109" s="29">
        <f t="shared" si="25"/>
        <v>1.1020830994491321E-2</v>
      </c>
      <c r="N109" s="29">
        <v>38897376</v>
      </c>
      <c r="O109" s="29">
        <f t="shared" si="26"/>
        <v>3.7468348644890806E-2</v>
      </c>
      <c r="P109" s="29">
        <v>40998048</v>
      </c>
      <c r="Q109" s="29">
        <f t="shared" si="27"/>
        <v>4.2464386480909937E-2</v>
      </c>
      <c r="R109" s="29">
        <v>3373620.5</v>
      </c>
      <c r="S109" s="29">
        <f t="shared" si="28"/>
        <v>3.154755103760841E-3</v>
      </c>
      <c r="T109" s="29">
        <v>2618725</v>
      </c>
      <c r="U109" s="29">
        <f t="shared" si="29"/>
        <v>2.6577180194425854E-3</v>
      </c>
      <c r="V109" s="29">
        <v>0</v>
      </c>
      <c r="W109" s="29">
        <f t="shared" si="30"/>
        <v>0</v>
      </c>
      <c r="X109" s="29">
        <v>0</v>
      </c>
      <c r="Y109" s="29">
        <f t="shared" si="31"/>
        <v>0</v>
      </c>
      <c r="Z109" s="29">
        <v>0</v>
      </c>
      <c r="AA109" s="29">
        <f t="shared" si="32"/>
        <v>0</v>
      </c>
      <c r="AB109" s="29">
        <v>0</v>
      </c>
      <c r="AC109" s="29">
        <f t="shared" si="33"/>
        <v>0</v>
      </c>
      <c r="AD109" s="29">
        <v>0</v>
      </c>
      <c r="AE109" s="29">
        <f t="shared" si="34"/>
        <v>0</v>
      </c>
      <c r="AF109" s="29">
        <v>0</v>
      </c>
      <c r="AG109" s="29">
        <f t="shared" si="35"/>
        <v>0</v>
      </c>
      <c r="AH109" s="29">
        <v>0</v>
      </c>
      <c r="AI109" s="29">
        <f t="shared" si="36"/>
        <v>0</v>
      </c>
      <c r="AJ109" s="29">
        <v>0</v>
      </c>
      <c r="AK109" s="29">
        <f t="shared" si="37"/>
        <v>0</v>
      </c>
      <c r="AL109" s="29">
        <v>0</v>
      </c>
      <c r="AM109" s="29">
        <f t="shared" si="38"/>
        <v>0</v>
      </c>
      <c r="AN109" s="29">
        <v>0</v>
      </c>
      <c r="AO109" s="29">
        <f t="shared" si="39"/>
        <v>0</v>
      </c>
      <c r="AP109" s="29">
        <v>0</v>
      </c>
      <c r="AQ109" s="29">
        <f t="shared" si="40"/>
        <v>0</v>
      </c>
      <c r="AR109" s="29">
        <v>0</v>
      </c>
      <c r="AS109" s="29">
        <f t="shared" si="41"/>
        <v>0</v>
      </c>
      <c r="AT109" s="29">
        <v>0</v>
      </c>
      <c r="AU109" s="29">
        <f t="shared" si="42"/>
        <v>0</v>
      </c>
      <c r="AV109" s="29">
        <v>0</v>
      </c>
      <c r="AW109" s="29">
        <f t="shared" si="43"/>
        <v>0</v>
      </c>
    </row>
    <row r="110" spans="1:49">
      <c r="A110" s="2">
        <v>288</v>
      </c>
      <c r="B110" s="2" t="s">
        <v>205</v>
      </c>
      <c r="C110" s="2" t="s">
        <v>313</v>
      </c>
      <c r="D110" s="3">
        <v>161.4</v>
      </c>
      <c r="E110" s="3">
        <v>26.7</v>
      </c>
      <c r="F110" s="29">
        <v>0</v>
      </c>
      <c r="G110" s="29">
        <f t="shared" si="22"/>
        <v>0</v>
      </c>
      <c r="H110" s="29">
        <v>0</v>
      </c>
      <c r="I110" s="29">
        <f t="shared" si="23"/>
        <v>0</v>
      </c>
      <c r="J110" s="29">
        <v>531393.9375</v>
      </c>
      <c r="K110" s="29">
        <f t="shared" si="24"/>
        <v>7.7213859480249026E-4</v>
      </c>
      <c r="L110" s="29">
        <v>1519553</v>
      </c>
      <c r="M110" s="29">
        <f t="shared" si="25"/>
        <v>1.7310682483036382E-3</v>
      </c>
      <c r="N110" s="29">
        <v>0</v>
      </c>
      <c r="O110" s="29">
        <f t="shared" si="26"/>
        <v>0</v>
      </c>
      <c r="P110" s="29">
        <v>0</v>
      </c>
      <c r="Q110" s="29">
        <f t="shared" si="27"/>
        <v>0</v>
      </c>
      <c r="R110" s="29">
        <v>0</v>
      </c>
      <c r="S110" s="29">
        <f t="shared" si="28"/>
        <v>0</v>
      </c>
      <c r="T110" s="29">
        <v>0</v>
      </c>
      <c r="U110" s="29">
        <f t="shared" si="29"/>
        <v>0</v>
      </c>
      <c r="V110" s="29">
        <v>0</v>
      </c>
      <c r="W110" s="29">
        <f t="shared" si="30"/>
        <v>0</v>
      </c>
      <c r="X110" s="29">
        <v>0</v>
      </c>
      <c r="Y110" s="29">
        <f t="shared" si="31"/>
        <v>0</v>
      </c>
      <c r="Z110" s="29">
        <v>0</v>
      </c>
      <c r="AA110" s="29">
        <f t="shared" si="32"/>
        <v>0</v>
      </c>
      <c r="AB110" s="29">
        <v>0</v>
      </c>
      <c r="AC110" s="29">
        <f t="shared" si="33"/>
        <v>0</v>
      </c>
      <c r="AD110" s="29">
        <v>0</v>
      </c>
      <c r="AE110" s="29">
        <f t="shared" si="34"/>
        <v>0</v>
      </c>
      <c r="AF110" s="29">
        <v>0</v>
      </c>
      <c r="AG110" s="29">
        <f t="shared" si="35"/>
        <v>0</v>
      </c>
      <c r="AH110" s="29">
        <v>0</v>
      </c>
      <c r="AI110" s="29">
        <f t="shared" si="36"/>
        <v>0</v>
      </c>
      <c r="AJ110" s="29">
        <v>0</v>
      </c>
      <c r="AK110" s="29">
        <f t="shared" si="37"/>
        <v>0</v>
      </c>
      <c r="AL110" s="29">
        <v>0</v>
      </c>
      <c r="AM110" s="29">
        <f t="shared" si="38"/>
        <v>0</v>
      </c>
      <c r="AN110" s="29">
        <v>0</v>
      </c>
      <c r="AO110" s="29">
        <f t="shared" si="39"/>
        <v>0</v>
      </c>
      <c r="AP110" s="29">
        <v>0</v>
      </c>
      <c r="AQ110" s="29">
        <f t="shared" si="40"/>
        <v>0</v>
      </c>
      <c r="AR110" s="29">
        <v>0</v>
      </c>
      <c r="AS110" s="29">
        <f t="shared" si="41"/>
        <v>0</v>
      </c>
      <c r="AT110" s="29">
        <v>0</v>
      </c>
      <c r="AU110" s="29">
        <f t="shared" si="42"/>
        <v>0</v>
      </c>
      <c r="AV110" s="29">
        <v>0</v>
      </c>
      <c r="AW110" s="29">
        <f t="shared" si="43"/>
        <v>0</v>
      </c>
    </row>
    <row r="111" spans="1:49">
      <c r="A111" s="2">
        <v>289</v>
      </c>
      <c r="B111" s="2" t="s">
        <v>205</v>
      </c>
      <c r="C111" s="2" t="s">
        <v>314</v>
      </c>
      <c r="D111" s="3">
        <v>161.63999999999999</v>
      </c>
      <c r="E111" s="3">
        <v>25.1</v>
      </c>
      <c r="F111" s="29">
        <v>0</v>
      </c>
      <c r="G111" s="29">
        <f t="shared" si="22"/>
        <v>0</v>
      </c>
      <c r="H111" s="29">
        <v>0</v>
      </c>
      <c r="I111" s="29">
        <f t="shared" si="23"/>
        <v>0</v>
      </c>
      <c r="J111" s="29">
        <v>542117.625</v>
      </c>
      <c r="K111" s="29">
        <f t="shared" si="24"/>
        <v>7.8772058099583304E-4</v>
      </c>
      <c r="L111" s="29">
        <v>0</v>
      </c>
      <c r="M111" s="29">
        <f t="shared" si="25"/>
        <v>0</v>
      </c>
      <c r="N111" s="29">
        <v>0</v>
      </c>
      <c r="O111" s="29">
        <f t="shared" si="26"/>
        <v>0</v>
      </c>
      <c r="P111" s="29">
        <v>0</v>
      </c>
      <c r="Q111" s="29">
        <f t="shared" si="27"/>
        <v>0</v>
      </c>
      <c r="R111" s="29">
        <v>0</v>
      </c>
      <c r="S111" s="29">
        <f t="shared" si="28"/>
        <v>0</v>
      </c>
      <c r="T111" s="29">
        <v>0</v>
      </c>
      <c r="U111" s="29">
        <f t="shared" si="29"/>
        <v>0</v>
      </c>
      <c r="V111" s="29">
        <v>0</v>
      </c>
      <c r="W111" s="29">
        <f t="shared" si="30"/>
        <v>0</v>
      </c>
      <c r="X111" s="29">
        <v>0</v>
      </c>
      <c r="Y111" s="29">
        <f t="shared" si="31"/>
        <v>0</v>
      </c>
      <c r="Z111" s="29">
        <v>0</v>
      </c>
      <c r="AA111" s="29">
        <f t="shared" si="32"/>
        <v>0</v>
      </c>
      <c r="AB111" s="29">
        <v>0</v>
      </c>
      <c r="AC111" s="29">
        <f t="shared" si="33"/>
        <v>0</v>
      </c>
      <c r="AD111" s="29">
        <v>0</v>
      </c>
      <c r="AE111" s="29">
        <f t="shared" si="34"/>
        <v>0</v>
      </c>
      <c r="AF111" s="29">
        <v>0</v>
      </c>
      <c r="AG111" s="29">
        <f t="shared" si="35"/>
        <v>0</v>
      </c>
      <c r="AH111" s="29">
        <v>0</v>
      </c>
      <c r="AI111" s="29">
        <f t="shared" si="36"/>
        <v>0</v>
      </c>
      <c r="AJ111" s="29">
        <v>0</v>
      </c>
      <c r="AK111" s="29">
        <f t="shared" si="37"/>
        <v>0</v>
      </c>
      <c r="AL111" s="29">
        <v>0</v>
      </c>
      <c r="AM111" s="29">
        <f t="shared" si="38"/>
        <v>0</v>
      </c>
      <c r="AN111" s="29">
        <v>0</v>
      </c>
      <c r="AO111" s="29">
        <f t="shared" si="39"/>
        <v>0</v>
      </c>
      <c r="AP111" s="29">
        <v>0</v>
      </c>
      <c r="AQ111" s="29">
        <f t="shared" si="40"/>
        <v>0</v>
      </c>
      <c r="AR111" s="29">
        <v>0</v>
      </c>
      <c r="AS111" s="29">
        <f t="shared" si="41"/>
        <v>0</v>
      </c>
      <c r="AT111" s="29">
        <v>0</v>
      </c>
      <c r="AU111" s="29">
        <f t="shared" si="42"/>
        <v>0</v>
      </c>
      <c r="AV111" s="29">
        <v>0</v>
      </c>
      <c r="AW111" s="29">
        <f t="shared" si="43"/>
        <v>0</v>
      </c>
    </row>
    <row r="112" spans="1:49">
      <c r="A112" s="2">
        <v>290</v>
      </c>
      <c r="B112" s="2" t="s">
        <v>205</v>
      </c>
      <c r="C112" s="2" t="s">
        <v>315</v>
      </c>
      <c r="D112" s="3">
        <v>161.63999999999999</v>
      </c>
      <c r="E112" s="3">
        <v>26.79</v>
      </c>
      <c r="F112" s="29">
        <v>0</v>
      </c>
      <c r="G112" s="29">
        <f t="shared" si="22"/>
        <v>0</v>
      </c>
      <c r="H112" s="29">
        <v>0</v>
      </c>
      <c r="I112" s="29">
        <f t="shared" si="23"/>
        <v>0</v>
      </c>
      <c r="J112" s="29">
        <v>548460.625</v>
      </c>
      <c r="K112" s="29">
        <f t="shared" si="24"/>
        <v>7.9693723696649358E-4</v>
      </c>
      <c r="L112" s="29">
        <v>0</v>
      </c>
      <c r="M112" s="29">
        <f t="shared" si="25"/>
        <v>0</v>
      </c>
      <c r="N112" s="29">
        <v>0</v>
      </c>
      <c r="O112" s="29">
        <f t="shared" si="26"/>
        <v>0</v>
      </c>
      <c r="P112" s="29">
        <v>0</v>
      </c>
      <c r="Q112" s="29">
        <f t="shared" si="27"/>
        <v>0</v>
      </c>
      <c r="R112" s="29">
        <v>0</v>
      </c>
      <c r="S112" s="29">
        <f t="shared" si="28"/>
        <v>0</v>
      </c>
      <c r="T112" s="29">
        <v>0</v>
      </c>
      <c r="U112" s="29">
        <f t="shared" si="29"/>
        <v>0</v>
      </c>
      <c r="V112" s="29">
        <v>0</v>
      </c>
      <c r="W112" s="29">
        <f t="shared" si="30"/>
        <v>0</v>
      </c>
      <c r="X112" s="29">
        <v>0</v>
      </c>
      <c r="Y112" s="29">
        <f t="shared" si="31"/>
        <v>0</v>
      </c>
      <c r="Z112" s="29">
        <v>0</v>
      </c>
      <c r="AA112" s="29">
        <f t="shared" si="32"/>
        <v>0</v>
      </c>
      <c r="AB112" s="29">
        <v>0</v>
      </c>
      <c r="AC112" s="29">
        <f t="shared" si="33"/>
        <v>0</v>
      </c>
      <c r="AD112" s="29">
        <v>0</v>
      </c>
      <c r="AE112" s="29">
        <f t="shared" si="34"/>
        <v>0</v>
      </c>
      <c r="AF112" s="29">
        <v>0</v>
      </c>
      <c r="AG112" s="29">
        <f t="shared" si="35"/>
        <v>0</v>
      </c>
      <c r="AH112" s="29">
        <v>0</v>
      </c>
      <c r="AI112" s="29">
        <f t="shared" si="36"/>
        <v>0</v>
      </c>
      <c r="AJ112" s="29">
        <v>0</v>
      </c>
      <c r="AK112" s="29">
        <f t="shared" si="37"/>
        <v>0</v>
      </c>
      <c r="AL112" s="29">
        <v>0</v>
      </c>
      <c r="AM112" s="29">
        <f t="shared" si="38"/>
        <v>0</v>
      </c>
      <c r="AN112" s="29">
        <v>0</v>
      </c>
      <c r="AO112" s="29">
        <f t="shared" si="39"/>
        <v>0</v>
      </c>
      <c r="AP112" s="29">
        <v>0</v>
      </c>
      <c r="AQ112" s="29">
        <f t="shared" si="40"/>
        <v>0</v>
      </c>
      <c r="AR112" s="29">
        <v>0</v>
      </c>
      <c r="AS112" s="29">
        <f t="shared" si="41"/>
        <v>0</v>
      </c>
      <c r="AT112" s="29">
        <v>0</v>
      </c>
      <c r="AU112" s="29">
        <f t="shared" si="42"/>
        <v>0</v>
      </c>
      <c r="AV112" s="29">
        <v>0</v>
      </c>
      <c r="AW112" s="29">
        <f t="shared" si="43"/>
        <v>0</v>
      </c>
    </row>
    <row r="113" spans="1:49">
      <c r="A113" s="2">
        <v>291</v>
      </c>
      <c r="B113" s="2" t="s">
        <v>205</v>
      </c>
      <c r="C113" s="2" t="s">
        <v>316</v>
      </c>
      <c r="D113" s="3">
        <v>162.24</v>
      </c>
      <c r="E113" s="3">
        <v>20.8</v>
      </c>
      <c r="F113" s="29">
        <v>0</v>
      </c>
      <c r="G113" s="29">
        <f t="shared" si="22"/>
        <v>0</v>
      </c>
      <c r="H113" s="29">
        <v>0</v>
      </c>
      <c r="I113" s="29">
        <f t="shared" si="23"/>
        <v>0</v>
      </c>
      <c r="J113" s="29">
        <v>0</v>
      </c>
      <c r="K113" s="29">
        <f t="shared" si="24"/>
        <v>0</v>
      </c>
      <c r="L113" s="29">
        <v>0</v>
      </c>
      <c r="M113" s="29">
        <f t="shared" si="25"/>
        <v>0</v>
      </c>
      <c r="N113" s="29">
        <v>0</v>
      </c>
      <c r="O113" s="29">
        <f t="shared" si="26"/>
        <v>0</v>
      </c>
      <c r="P113" s="29">
        <v>0</v>
      </c>
      <c r="Q113" s="29">
        <f t="shared" si="27"/>
        <v>0</v>
      </c>
      <c r="R113" s="29">
        <v>369000</v>
      </c>
      <c r="S113" s="29">
        <f t="shared" si="28"/>
        <v>3.4506093180538546E-4</v>
      </c>
      <c r="T113" s="29">
        <v>681777.75</v>
      </c>
      <c r="U113" s="29">
        <f t="shared" si="29"/>
        <v>6.9192947385847013E-4</v>
      </c>
      <c r="V113" s="29">
        <v>0</v>
      </c>
      <c r="W113" s="29">
        <f t="shared" si="30"/>
        <v>0</v>
      </c>
      <c r="X113" s="29">
        <v>0</v>
      </c>
      <c r="Y113" s="29">
        <f t="shared" si="31"/>
        <v>0</v>
      </c>
      <c r="Z113" s="29">
        <v>0</v>
      </c>
      <c r="AA113" s="29">
        <f t="shared" si="32"/>
        <v>0</v>
      </c>
      <c r="AB113" s="29">
        <v>0</v>
      </c>
      <c r="AC113" s="29">
        <f t="shared" si="33"/>
        <v>0</v>
      </c>
      <c r="AD113" s="29">
        <v>0</v>
      </c>
      <c r="AE113" s="29">
        <f t="shared" si="34"/>
        <v>0</v>
      </c>
      <c r="AF113" s="29">
        <v>0</v>
      </c>
      <c r="AG113" s="29">
        <f t="shared" si="35"/>
        <v>0</v>
      </c>
      <c r="AH113" s="29">
        <v>0</v>
      </c>
      <c r="AI113" s="29">
        <f t="shared" si="36"/>
        <v>0</v>
      </c>
      <c r="AJ113" s="29">
        <v>0</v>
      </c>
      <c r="AK113" s="29">
        <f t="shared" si="37"/>
        <v>0</v>
      </c>
      <c r="AL113" s="29">
        <v>0</v>
      </c>
      <c r="AM113" s="29">
        <f t="shared" si="38"/>
        <v>0</v>
      </c>
      <c r="AN113" s="29">
        <v>0</v>
      </c>
      <c r="AO113" s="29">
        <f t="shared" si="39"/>
        <v>0</v>
      </c>
      <c r="AP113" s="29">
        <v>0</v>
      </c>
      <c r="AQ113" s="29">
        <f t="shared" si="40"/>
        <v>0</v>
      </c>
      <c r="AR113" s="29">
        <v>0</v>
      </c>
      <c r="AS113" s="29">
        <f t="shared" si="41"/>
        <v>0</v>
      </c>
      <c r="AT113" s="29">
        <v>0</v>
      </c>
      <c r="AU113" s="29">
        <f t="shared" si="42"/>
        <v>0</v>
      </c>
      <c r="AV113" s="29">
        <v>0</v>
      </c>
      <c r="AW113" s="29">
        <f t="shared" si="43"/>
        <v>0</v>
      </c>
    </row>
    <row r="114" spans="1:49">
      <c r="A114" s="2">
        <v>292</v>
      </c>
      <c r="B114" s="2" t="s">
        <v>205</v>
      </c>
      <c r="C114" s="2" t="s">
        <v>317</v>
      </c>
      <c r="D114" s="3">
        <v>163.19999999999999</v>
      </c>
      <c r="E114" s="3">
        <v>17.46</v>
      </c>
      <c r="F114" s="29">
        <v>0</v>
      </c>
      <c r="G114" s="29">
        <f t="shared" si="22"/>
        <v>0</v>
      </c>
      <c r="H114" s="29">
        <v>0</v>
      </c>
      <c r="I114" s="29">
        <f t="shared" si="23"/>
        <v>0</v>
      </c>
      <c r="J114" s="29">
        <v>0</v>
      </c>
      <c r="K114" s="29">
        <f t="shared" si="24"/>
        <v>0</v>
      </c>
      <c r="L114" s="29">
        <v>0</v>
      </c>
      <c r="M114" s="29">
        <f t="shared" si="25"/>
        <v>0</v>
      </c>
      <c r="N114" s="29">
        <v>1001200</v>
      </c>
      <c r="O114" s="29">
        <f t="shared" si="26"/>
        <v>9.6441751400569214E-4</v>
      </c>
      <c r="P114" s="29">
        <v>1368720</v>
      </c>
      <c r="Q114" s="29">
        <f t="shared" si="27"/>
        <v>1.4176737161767079E-3</v>
      </c>
      <c r="R114" s="29">
        <v>0</v>
      </c>
      <c r="S114" s="29">
        <f t="shared" si="28"/>
        <v>0</v>
      </c>
      <c r="T114" s="29">
        <v>0</v>
      </c>
      <c r="U114" s="29">
        <f t="shared" si="29"/>
        <v>0</v>
      </c>
      <c r="V114" s="29">
        <v>4848188</v>
      </c>
      <c r="W114" s="29">
        <f t="shared" si="30"/>
        <v>1.1758653994362859E-2</v>
      </c>
      <c r="X114" s="29">
        <v>5471623.5</v>
      </c>
      <c r="Y114" s="29">
        <f t="shared" si="31"/>
        <v>1.4877511067097874E-2</v>
      </c>
      <c r="Z114" s="29">
        <v>1709280</v>
      </c>
      <c r="AA114" s="29">
        <f t="shared" si="32"/>
        <v>6.5239092630485634E-3</v>
      </c>
      <c r="AB114" s="29">
        <v>1125428.5</v>
      </c>
      <c r="AC114" s="29">
        <f t="shared" si="33"/>
        <v>3.6816365257792542E-3</v>
      </c>
      <c r="AD114" s="29">
        <v>0</v>
      </c>
      <c r="AE114" s="29">
        <f t="shared" si="34"/>
        <v>0</v>
      </c>
      <c r="AF114" s="29">
        <v>0</v>
      </c>
      <c r="AG114" s="29">
        <f t="shared" si="35"/>
        <v>0</v>
      </c>
      <c r="AH114" s="29">
        <v>0</v>
      </c>
      <c r="AI114" s="29">
        <f t="shared" si="36"/>
        <v>0</v>
      </c>
      <c r="AJ114" s="29">
        <v>0</v>
      </c>
      <c r="AK114" s="29">
        <f t="shared" si="37"/>
        <v>0</v>
      </c>
      <c r="AL114" s="29">
        <v>0</v>
      </c>
      <c r="AM114" s="29">
        <f t="shared" si="38"/>
        <v>0</v>
      </c>
      <c r="AN114" s="29">
        <v>0</v>
      </c>
      <c r="AO114" s="29">
        <f t="shared" si="39"/>
        <v>0</v>
      </c>
      <c r="AP114" s="29">
        <v>0</v>
      </c>
      <c r="AQ114" s="29">
        <f t="shared" si="40"/>
        <v>0</v>
      </c>
      <c r="AR114" s="29">
        <v>0</v>
      </c>
      <c r="AS114" s="29">
        <f t="shared" si="41"/>
        <v>0</v>
      </c>
      <c r="AT114" s="29">
        <v>0</v>
      </c>
      <c r="AU114" s="29">
        <f t="shared" si="42"/>
        <v>0</v>
      </c>
      <c r="AV114" s="29">
        <v>0</v>
      </c>
      <c r="AW114" s="29">
        <f t="shared" si="43"/>
        <v>0</v>
      </c>
    </row>
    <row r="115" spans="1:49">
      <c r="A115" s="2">
        <v>293</v>
      </c>
      <c r="B115" s="2" t="s">
        <v>205</v>
      </c>
      <c r="C115" s="2" t="s">
        <v>318</v>
      </c>
      <c r="D115" s="3">
        <v>163.19999999999999</v>
      </c>
      <c r="E115" s="3">
        <v>18.59</v>
      </c>
      <c r="F115" s="29">
        <v>8174682.5</v>
      </c>
      <c r="G115" s="29">
        <f t="shared" si="22"/>
        <v>5.4835439149722595E-2</v>
      </c>
      <c r="H115" s="29">
        <v>8883953</v>
      </c>
      <c r="I115" s="29">
        <f t="shared" si="23"/>
        <v>5.8393968723345457E-2</v>
      </c>
      <c r="J115" s="29">
        <v>5843250</v>
      </c>
      <c r="K115" s="29">
        <f t="shared" si="24"/>
        <v>8.4904973987958814E-3</v>
      </c>
      <c r="L115" s="29">
        <v>6148517.5</v>
      </c>
      <c r="M115" s="29">
        <f t="shared" si="25"/>
        <v>7.0043647167221312E-3</v>
      </c>
      <c r="N115" s="29">
        <v>2056533.375</v>
      </c>
      <c r="O115" s="29">
        <f t="shared" si="26"/>
        <v>1.9809796294319175E-3</v>
      </c>
      <c r="P115" s="29">
        <v>2001600</v>
      </c>
      <c r="Q115" s="29">
        <f t="shared" si="27"/>
        <v>2.0731893377018665E-3</v>
      </c>
      <c r="R115" s="29">
        <v>13902336</v>
      </c>
      <c r="S115" s="29">
        <f t="shared" si="28"/>
        <v>1.3000414673256246E-2</v>
      </c>
      <c r="T115" s="29">
        <v>12672178</v>
      </c>
      <c r="U115" s="29">
        <f t="shared" si="29"/>
        <v>1.2860867718520998E-2</v>
      </c>
      <c r="V115" s="29">
        <v>821200</v>
      </c>
      <c r="W115" s="29">
        <f t="shared" si="30"/>
        <v>1.9917145663845503E-3</v>
      </c>
      <c r="X115" s="29">
        <v>884880</v>
      </c>
      <c r="Y115" s="29">
        <f t="shared" si="31"/>
        <v>2.4060156904168509E-3</v>
      </c>
      <c r="Z115" s="29">
        <v>5781750</v>
      </c>
      <c r="AA115" s="29">
        <f t="shared" si="32"/>
        <v>2.2067544452419166E-2</v>
      </c>
      <c r="AB115" s="29">
        <v>5936941</v>
      </c>
      <c r="AC115" s="29">
        <f t="shared" si="33"/>
        <v>1.9421632593271284E-2</v>
      </c>
      <c r="AD115" s="29">
        <v>5971828.5</v>
      </c>
      <c r="AE115" s="29">
        <f t="shared" si="34"/>
        <v>2.7845186299772347E-2</v>
      </c>
      <c r="AF115" s="29">
        <v>5451333.5</v>
      </c>
      <c r="AG115" s="29">
        <f t="shared" si="35"/>
        <v>2.5680359725077911E-2</v>
      </c>
      <c r="AH115" s="29">
        <v>4702523</v>
      </c>
      <c r="AI115" s="29">
        <f t="shared" si="36"/>
        <v>1.927381693292397E-2</v>
      </c>
      <c r="AJ115" s="29">
        <v>3770909</v>
      </c>
      <c r="AK115" s="29">
        <f t="shared" si="37"/>
        <v>1.4683411042517181E-2</v>
      </c>
      <c r="AL115" s="29">
        <v>4836141</v>
      </c>
      <c r="AM115" s="29">
        <f t="shared" si="38"/>
        <v>4.2643809348916768E-2</v>
      </c>
      <c r="AN115" s="29">
        <v>4775906</v>
      </c>
      <c r="AO115" s="29">
        <f t="shared" si="39"/>
        <v>4.2357687921448881E-2</v>
      </c>
      <c r="AP115" s="29">
        <v>2030545.5</v>
      </c>
      <c r="AQ115" s="29">
        <f t="shared" si="40"/>
        <v>1.6959647152403879E-2</v>
      </c>
      <c r="AR115" s="29">
        <v>1799822.25</v>
      </c>
      <c r="AS115" s="29">
        <f t="shared" si="41"/>
        <v>1.7324814608849475E-2</v>
      </c>
      <c r="AT115" s="29">
        <v>3048640</v>
      </c>
      <c r="AU115" s="29">
        <f t="shared" si="42"/>
        <v>2.2111534972912832E-2</v>
      </c>
      <c r="AV115" s="29">
        <v>3746026.75</v>
      </c>
      <c r="AW115" s="29">
        <f t="shared" si="43"/>
        <v>2.5305180299011389E-2</v>
      </c>
    </row>
    <row r="116" spans="1:49">
      <c r="A116" s="2">
        <v>294</v>
      </c>
      <c r="B116" s="2" t="s">
        <v>205</v>
      </c>
      <c r="C116" s="2" t="s">
        <v>319</v>
      </c>
      <c r="D116" s="3">
        <v>163.32</v>
      </c>
      <c r="E116" s="3">
        <v>20.09</v>
      </c>
      <c r="F116" s="29">
        <v>0</v>
      </c>
      <c r="G116" s="29">
        <f t="shared" si="22"/>
        <v>0</v>
      </c>
      <c r="H116" s="29">
        <v>0</v>
      </c>
      <c r="I116" s="29">
        <f t="shared" si="23"/>
        <v>0</v>
      </c>
      <c r="J116" s="29">
        <v>0</v>
      </c>
      <c r="K116" s="29">
        <f t="shared" si="24"/>
        <v>0</v>
      </c>
      <c r="L116" s="29">
        <v>0</v>
      </c>
      <c r="M116" s="29">
        <f t="shared" si="25"/>
        <v>0</v>
      </c>
      <c r="N116" s="29">
        <v>2034181.75</v>
      </c>
      <c r="O116" s="29">
        <f t="shared" si="26"/>
        <v>1.9594491673699047E-3</v>
      </c>
      <c r="P116" s="29">
        <v>2165907.75</v>
      </c>
      <c r="Q116" s="29">
        <f t="shared" si="27"/>
        <v>2.2433737278906075E-3</v>
      </c>
      <c r="R116" s="29">
        <v>0</v>
      </c>
      <c r="S116" s="29">
        <f t="shared" si="28"/>
        <v>0</v>
      </c>
      <c r="T116" s="29">
        <v>0</v>
      </c>
      <c r="U116" s="29">
        <f t="shared" si="29"/>
        <v>0</v>
      </c>
      <c r="V116" s="29">
        <v>2760266.625</v>
      </c>
      <c r="W116" s="29">
        <f t="shared" si="30"/>
        <v>6.6946702923984663E-3</v>
      </c>
      <c r="X116" s="29">
        <v>654400</v>
      </c>
      <c r="Y116" s="29">
        <f t="shared" si="31"/>
        <v>1.7793335455754309E-3</v>
      </c>
      <c r="Z116" s="29">
        <v>0</v>
      </c>
      <c r="AA116" s="29">
        <f t="shared" si="32"/>
        <v>0</v>
      </c>
      <c r="AB116" s="29">
        <v>0</v>
      </c>
      <c r="AC116" s="29">
        <f t="shared" si="33"/>
        <v>0</v>
      </c>
      <c r="AD116" s="29">
        <v>0</v>
      </c>
      <c r="AE116" s="29">
        <f t="shared" si="34"/>
        <v>0</v>
      </c>
      <c r="AF116" s="29">
        <v>0</v>
      </c>
      <c r="AG116" s="29">
        <f t="shared" si="35"/>
        <v>0</v>
      </c>
      <c r="AH116" s="29">
        <v>0</v>
      </c>
      <c r="AI116" s="29">
        <f t="shared" si="36"/>
        <v>0</v>
      </c>
      <c r="AJ116" s="29">
        <v>0</v>
      </c>
      <c r="AK116" s="29">
        <f t="shared" si="37"/>
        <v>0</v>
      </c>
      <c r="AL116" s="29">
        <v>0</v>
      </c>
      <c r="AM116" s="29">
        <f t="shared" si="38"/>
        <v>0</v>
      </c>
      <c r="AN116" s="29">
        <v>0</v>
      </c>
      <c r="AO116" s="29">
        <f t="shared" si="39"/>
        <v>0</v>
      </c>
      <c r="AP116" s="29">
        <v>0</v>
      </c>
      <c r="AQ116" s="29">
        <f t="shared" si="40"/>
        <v>0</v>
      </c>
      <c r="AR116" s="29">
        <v>0</v>
      </c>
      <c r="AS116" s="29">
        <f t="shared" si="41"/>
        <v>0</v>
      </c>
      <c r="AT116" s="29">
        <v>0</v>
      </c>
      <c r="AU116" s="29">
        <f t="shared" si="42"/>
        <v>0</v>
      </c>
      <c r="AV116" s="29">
        <v>0</v>
      </c>
      <c r="AW116" s="29">
        <f t="shared" si="43"/>
        <v>0</v>
      </c>
    </row>
    <row r="117" spans="1:49">
      <c r="A117" s="2">
        <v>295</v>
      </c>
      <c r="B117" s="2" t="s">
        <v>205</v>
      </c>
      <c r="C117" s="2" t="s">
        <v>320</v>
      </c>
      <c r="D117" s="3">
        <v>163.32</v>
      </c>
      <c r="E117" s="3">
        <v>26.2</v>
      </c>
      <c r="F117" s="29">
        <v>0</v>
      </c>
      <c r="G117" s="29">
        <f t="shared" si="22"/>
        <v>0</v>
      </c>
      <c r="H117" s="29">
        <v>0</v>
      </c>
      <c r="I117" s="29">
        <f t="shared" si="23"/>
        <v>0</v>
      </c>
      <c r="J117" s="29">
        <v>21843518</v>
      </c>
      <c r="K117" s="29">
        <f t="shared" si="24"/>
        <v>3.1739585463492238E-2</v>
      </c>
      <c r="L117" s="29">
        <v>13694951</v>
      </c>
      <c r="M117" s="29">
        <f t="shared" si="25"/>
        <v>1.5601229334004249E-2</v>
      </c>
      <c r="N117" s="29">
        <v>0</v>
      </c>
      <c r="O117" s="29">
        <f t="shared" si="26"/>
        <v>0</v>
      </c>
      <c r="P117" s="29">
        <v>0</v>
      </c>
      <c r="Q117" s="29">
        <f t="shared" si="27"/>
        <v>0</v>
      </c>
      <c r="R117" s="29">
        <v>0</v>
      </c>
      <c r="S117" s="29">
        <f t="shared" si="28"/>
        <v>0</v>
      </c>
      <c r="T117" s="29">
        <v>0</v>
      </c>
      <c r="U117" s="29">
        <f t="shared" si="29"/>
        <v>0</v>
      </c>
      <c r="V117" s="29">
        <v>0</v>
      </c>
      <c r="W117" s="29">
        <f t="shared" si="30"/>
        <v>0</v>
      </c>
      <c r="X117" s="29">
        <v>0</v>
      </c>
      <c r="Y117" s="29">
        <f t="shared" si="31"/>
        <v>0</v>
      </c>
      <c r="Z117" s="29">
        <v>0</v>
      </c>
      <c r="AA117" s="29">
        <f t="shared" si="32"/>
        <v>0</v>
      </c>
      <c r="AB117" s="29">
        <v>0</v>
      </c>
      <c r="AC117" s="29">
        <f t="shared" si="33"/>
        <v>0</v>
      </c>
      <c r="AD117" s="29">
        <v>0</v>
      </c>
      <c r="AE117" s="29">
        <f t="shared" si="34"/>
        <v>0</v>
      </c>
      <c r="AF117" s="29">
        <v>0</v>
      </c>
      <c r="AG117" s="29">
        <f t="shared" si="35"/>
        <v>0</v>
      </c>
      <c r="AH117" s="29">
        <v>0</v>
      </c>
      <c r="AI117" s="29">
        <f t="shared" si="36"/>
        <v>0</v>
      </c>
      <c r="AJ117" s="29">
        <v>0</v>
      </c>
      <c r="AK117" s="29">
        <f t="shared" si="37"/>
        <v>0</v>
      </c>
      <c r="AL117" s="29">
        <v>0</v>
      </c>
      <c r="AM117" s="29">
        <f t="shared" si="38"/>
        <v>0</v>
      </c>
      <c r="AN117" s="29">
        <v>0</v>
      </c>
      <c r="AO117" s="29">
        <f t="shared" si="39"/>
        <v>0</v>
      </c>
      <c r="AP117" s="29">
        <v>0</v>
      </c>
      <c r="AQ117" s="29">
        <f t="shared" si="40"/>
        <v>0</v>
      </c>
      <c r="AR117" s="29">
        <v>0</v>
      </c>
      <c r="AS117" s="29">
        <f t="shared" si="41"/>
        <v>0</v>
      </c>
      <c r="AT117" s="29">
        <v>0</v>
      </c>
      <c r="AU117" s="29">
        <f t="shared" si="42"/>
        <v>0</v>
      </c>
      <c r="AV117" s="29">
        <v>0</v>
      </c>
      <c r="AW117" s="29">
        <f t="shared" si="43"/>
        <v>0</v>
      </c>
    </row>
    <row r="118" spans="1:49">
      <c r="A118" s="2">
        <v>296</v>
      </c>
      <c r="B118" s="2" t="s">
        <v>205</v>
      </c>
      <c r="C118" s="2" t="s">
        <v>321</v>
      </c>
      <c r="D118" s="3">
        <v>163.32</v>
      </c>
      <c r="E118" s="3">
        <v>26.79</v>
      </c>
      <c r="F118" s="29">
        <v>0</v>
      </c>
      <c r="G118" s="29">
        <f t="shared" si="22"/>
        <v>0</v>
      </c>
      <c r="H118" s="29">
        <v>0</v>
      </c>
      <c r="I118" s="29">
        <f t="shared" si="23"/>
        <v>0</v>
      </c>
      <c r="J118" s="29">
        <v>8358012</v>
      </c>
      <c r="K118" s="29">
        <f t="shared" si="24"/>
        <v>1.2144556393292219E-2</v>
      </c>
      <c r="L118" s="29">
        <v>7711129.5</v>
      </c>
      <c r="M118" s="29">
        <f t="shared" si="25"/>
        <v>8.7844855928075616E-3</v>
      </c>
      <c r="N118" s="29">
        <v>0</v>
      </c>
      <c r="O118" s="29">
        <f t="shared" si="26"/>
        <v>0</v>
      </c>
      <c r="P118" s="29">
        <v>0</v>
      </c>
      <c r="Q118" s="29">
        <f t="shared" si="27"/>
        <v>0</v>
      </c>
      <c r="R118" s="29">
        <v>0</v>
      </c>
      <c r="S118" s="29">
        <f t="shared" si="28"/>
        <v>0</v>
      </c>
      <c r="T118" s="29">
        <v>0</v>
      </c>
      <c r="U118" s="29">
        <f t="shared" si="29"/>
        <v>0</v>
      </c>
      <c r="V118" s="29">
        <v>0</v>
      </c>
      <c r="W118" s="29">
        <f t="shared" si="30"/>
        <v>0</v>
      </c>
      <c r="X118" s="29">
        <v>0</v>
      </c>
      <c r="Y118" s="29">
        <f t="shared" si="31"/>
        <v>0</v>
      </c>
      <c r="Z118" s="29">
        <v>0</v>
      </c>
      <c r="AA118" s="29">
        <f t="shared" si="32"/>
        <v>0</v>
      </c>
      <c r="AB118" s="29">
        <v>0</v>
      </c>
      <c r="AC118" s="29">
        <f t="shared" si="33"/>
        <v>0</v>
      </c>
      <c r="AD118" s="29">
        <v>0</v>
      </c>
      <c r="AE118" s="29">
        <f t="shared" si="34"/>
        <v>0</v>
      </c>
      <c r="AF118" s="29">
        <v>0</v>
      </c>
      <c r="AG118" s="29">
        <f t="shared" si="35"/>
        <v>0</v>
      </c>
      <c r="AH118" s="29">
        <v>0</v>
      </c>
      <c r="AI118" s="29">
        <f t="shared" si="36"/>
        <v>0</v>
      </c>
      <c r="AJ118" s="29">
        <v>0</v>
      </c>
      <c r="AK118" s="29">
        <f t="shared" si="37"/>
        <v>0</v>
      </c>
      <c r="AL118" s="29">
        <v>0</v>
      </c>
      <c r="AM118" s="29">
        <f t="shared" si="38"/>
        <v>0</v>
      </c>
      <c r="AN118" s="29">
        <v>0</v>
      </c>
      <c r="AO118" s="29">
        <f t="shared" si="39"/>
        <v>0</v>
      </c>
      <c r="AP118" s="29">
        <v>0</v>
      </c>
      <c r="AQ118" s="29">
        <f t="shared" si="40"/>
        <v>0</v>
      </c>
      <c r="AR118" s="29">
        <v>0</v>
      </c>
      <c r="AS118" s="29">
        <f t="shared" si="41"/>
        <v>0</v>
      </c>
      <c r="AT118" s="29">
        <v>0</v>
      </c>
      <c r="AU118" s="29">
        <f t="shared" si="42"/>
        <v>0</v>
      </c>
      <c r="AV118" s="29">
        <v>0</v>
      </c>
      <c r="AW118" s="29">
        <f t="shared" si="43"/>
        <v>0</v>
      </c>
    </row>
    <row r="119" spans="1:49">
      <c r="A119" s="2">
        <v>297</v>
      </c>
      <c r="B119" s="2" t="s">
        <v>205</v>
      </c>
      <c r="C119" s="2" t="s">
        <v>322</v>
      </c>
      <c r="D119" s="3">
        <v>165.84</v>
      </c>
      <c r="E119" s="3">
        <v>25.56</v>
      </c>
      <c r="F119" s="29">
        <v>0</v>
      </c>
      <c r="G119" s="29">
        <f t="shared" si="22"/>
        <v>0</v>
      </c>
      <c r="H119" s="29">
        <v>0</v>
      </c>
      <c r="I119" s="29">
        <f t="shared" si="23"/>
        <v>0</v>
      </c>
      <c r="J119" s="29">
        <v>0</v>
      </c>
      <c r="K119" s="29">
        <f t="shared" si="24"/>
        <v>0</v>
      </c>
      <c r="L119" s="29">
        <v>0</v>
      </c>
      <c r="M119" s="29">
        <f t="shared" si="25"/>
        <v>0</v>
      </c>
      <c r="N119" s="29">
        <v>952371.9375</v>
      </c>
      <c r="O119" s="29">
        <f t="shared" si="26"/>
        <v>9.1738331639286299E-4</v>
      </c>
      <c r="P119" s="29">
        <v>0</v>
      </c>
      <c r="Q119" s="29">
        <f t="shared" si="27"/>
        <v>0</v>
      </c>
      <c r="R119" s="29">
        <v>0</v>
      </c>
      <c r="S119" s="29">
        <f t="shared" si="28"/>
        <v>0</v>
      </c>
      <c r="T119" s="29">
        <v>0</v>
      </c>
      <c r="U119" s="29">
        <f t="shared" si="29"/>
        <v>0</v>
      </c>
      <c r="V119" s="29">
        <v>0</v>
      </c>
      <c r="W119" s="29">
        <f t="shared" si="30"/>
        <v>0</v>
      </c>
      <c r="X119" s="29">
        <v>0</v>
      </c>
      <c r="Y119" s="29">
        <f t="shared" si="31"/>
        <v>0</v>
      </c>
      <c r="Z119" s="29">
        <v>0</v>
      </c>
      <c r="AA119" s="29">
        <f t="shared" si="32"/>
        <v>0</v>
      </c>
      <c r="AB119" s="29">
        <v>0</v>
      </c>
      <c r="AC119" s="29">
        <f t="shared" si="33"/>
        <v>0</v>
      </c>
      <c r="AD119" s="29">
        <v>0</v>
      </c>
      <c r="AE119" s="29">
        <f t="shared" si="34"/>
        <v>0</v>
      </c>
      <c r="AF119" s="29">
        <v>0</v>
      </c>
      <c r="AG119" s="29">
        <f t="shared" si="35"/>
        <v>0</v>
      </c>
      <c r="AH119" s="29">
        <v>0</v>
      </c>
      <c r="AI119" s="29">
        <f t="shared" si="36"/>
        <v>0</v>
      </c>
      <c r="AJ119" s="29">
        <v>0</v>
      </c>
      <c r="AK119" s="29">
        <f t="shared" si="37"/>
        <v>0</v>
      </c>
      <c r="AL119" s="29">
        <v>0</v>
      </c>
      <c r="AM119" s="29">
        <f t="shared" si="38"/>
        <v>0</v>
      </c>
      <c r="AN119" s="29">
        <v>0</v>
      </c>
      <c r="AO119" s="29">
        <f t="shared" si="39"/>
        <v>0</v>
      </c>
      <c r="AP119" s="29">
        <v>0</v>
      </c>
      <c r="AQ119" s="29">
        <f t="shared" si="40"/>
        <v>0</v>
      </c>
      <c r="AR119" s="29">
        <v>0</v>
      </c>
      <c r="AS119" s="29">
        <f t="shared" si="41"/>
        <v>0</v>
      </c>
      <c r="AT119" s="29">
        <v>0</v>
      </c>
      <c r="AU119" s="29">
        <f t="shared" si="42"/>
        <v>0</v>
      </c>
      <c r="AV119" s="29">
        <v>0</v>
      </c>
      <c r="AW119" s="29">
        <f t="shared" si="43"/>
        <v>0</v>
      </c>
    </row>
    <row r="120" spans="1:49">
      <c r="A120" s="2">
        <v>298</v>
      </c>
      <c r="B120" s="2" t="s">
        <v>205</v>
      </c>
      <c r="C120" s="2" t="s">
        <v>323</v>
      </c>
      <c r="D120" s="3">
        <v>167.28</v>
      </c>
      <c r="E120" s="3">
        <v>25.14</v>
      </c>
      <c r="F120" s="29">
        <v>0</v>
      </c>
      <c r="G120" s="29">
        <f t="shared" si="22"/>
        <v>0</v>
      </c>
      <c r="H120" s="29">
        <v>0</v>
      </c>
      <c r="I120" s="29">
        <f t="shared" si="23"/>
        <v>0</v>
      </c>
      <c r="J120" s="29">
        <v>0</v>
      </c>
      <c r="K120" s="29">
        <f t="shared" si="24"/>
        <v>0</v>
      </c>
      <c r="L120" s="29">
        <v>136615.390625</v>
      </c>
      <c r="M120" s="29">
        <f t="shared" si="25"/>
        <v>1.5563166598370442E-4</v>
      </c>
      <c r="N120" s="29">
        <v>0</v>
      </c>
      <c r="O120" s="29">
        <f t="shared" si="26"/>
        <v>0</v>
      </c>
      <c r="P120" s="29">
        <v>0</v>
      </c>
      <c r="Q120" s="29">
        <f t="shared" si="27"/>
        <v>0</v>
      </c>
      <c r="R120" s="29">
        <v>0</v>
      </c>
      <c r="S120" s="29">
        <f t="shared" si="28"/>
        <v>0</v>
      </c>
      <c r="T120" s="29">
        <v>0</v>
      </c>
      <c r="U120" s="29">
        <f t="shared" si="29"/>
        <v>0</v>
      </c>
      <c r="V120" s="29">
        <v>0</v>
      </c>
      <c r="W120" s="29">
        <f t="shared" si="30"/>
        <v>0</v>
      </c>
      <c r="X120" s="29">
        <v>0</v>
      </c>
      <c r="Y120" s="29">
        <f t="shared" si="31"/>
        <v>0</v>
      </c>
      <c r="Z120" s="29">
        <v>0</v>
      </c>
      <c r="AA120" s="29">
        <f t="shared" si="32"/>
        <v>0</v>
      </c>
      <c r="AB120" s="29">
        <v>0</v>
      </c>
      <c r="AC120" s="29">
        <f t="shared" si="33"/>
        <v>0</v>
      </c>
      <c r="AD120" s="29">
        <v>0</v>
      </c>
      <c r="AE120" s="29">
        <f t="shared" si="34"/>
        <v>0</v>
      </c>
      <c r="AF120" s="29">
        <v>0</v>
      </c>
      <c r="AG120" s="29">
        <f t="shared" si="35"/>
        <v>0</v>
      </c>
      <c r="AH120" s="29">
        <v>0</v>
      </c>
      <c r="AI120" s="29">
        <f t="shared" si="36"/>
        <v>0</v>
      </c>
      <c r="AJ120" s="29">
        <v>0</v>
      </c>
      <c r="AK120" s="29">
        <f t="shared" si="37"/>
        <v>0</v>
      </c>
      <c r="AL120" s="29">
        <v>0</v>
      </c>
      <c r="AM120" s="29">
        <f t="shared" si="38"/>
        <v>0</v>
      </c>
      <c r="AN120" s="29">
        <v>0</v>
      </c>
      <c r="AO120" s="29">
        <f t="shared" si="39"/>
        <v>0</v>
      </c>
      <c r="AP120" s="29">
        <v>0</v>
      </c>
      <c r="AQ120" s="29">
        <f t="shared" si="40"/>
        <v>0</v>
      </c>
      <c r="AR120" s="29">
        <v>0</v>
      </c>
      <c r="AS120" s="29">
        <f t="shared" si="41"/>
        <v>0</v>
      </c>
      <c r="AT120" s="29">
        <v>0</v>
      </c>
      <c r="AU120" s="29">
        <f t="shared" si="42"/>
        <v>0</v>
      </c>
      <c r="AV120" s="29">
        <v>0</v>
      </c>
      <c r="AW120" s="29">
        <f t="shared" si="43"/>
        <v>0</v>
      </c>
    </row>
    <row r="121" spans="1:49">
      <c r="A121" s="2">
        <v>299</v>
      </c>
      <c r="B121" s="2" t="s">
        <v>205</v>
      </c>
      <c r="C121" s="2" t="s">
        <v>324</v>
      </c>
      <c r="D121" s="3">
        <v>167.4</v>
      </c>
      <c r="E121" s="3">
        <v>25.56</v>
      </c>
      <c r="F121" s="29">
        <v>0</v>
      </c>
      <c r="G121" s="29">
        <f t="shared" si="22"/>
        <v>0</v>
      </c>
      <c r="H121" s="29">
        <v>0</v>
      </c>
      <c r="I121" s="29">
        <f t="shared" si="23"/>
        <v>0</v>
      </c>
      <c r="J121" s="29">
        <v>0</v>
      </c>
      <c r="K121" s="29">
        <f t="shared" si="24"/>
        <v>0</v>
      </c>
      <c r="L121" s="29">
        <v>0</v>
      </c>
      <c r="M121" s="29">
        <f t="shared" si="25"/>
        <v>0</v>
      </c>
      <c r="N121" s="29">
        <v>667691.25</v>
      </c>
      <c r="O121" s="29">
        <f t="shared" si="26"/>
        <v>6.4316134183814736E-4</v>
      </c>
      <c r="P121" s="29">
        <v>542266.6875</v>
      </c>
      <c r="Q121" s="29">
        <f t="shared" si="27"/>
        <v>5.6166142821538272E-4</v>
      </c>
      <c r="R121" s="29">
        <v>0</v>
      </c>
      <c r="S121" s="29">
        <f t="shared" si="28"/>
        <v>0</v>
      </c>
      <c r="T121" s="29">
        <v>0</v>
      </c>
      <c r="U121" s="29">
        <f t="shared" si="29"/>
        <v>0</v>
      </c>
      <c r="V121" s="29">
        <v>0</v>
      </c>
      <c r="W121" s="29">
        <f t="shared" si="30"/>
        <v>0</v>
      </c>
      <c r="X121" s="29">
        <v>0</v>
      </c>
      <c r="Y121" s="29">
        <f t="shared" si="31"/>
        <v>0</v>
      </c>
      <c r="Z121" s="29">
        <v>0</v>
      </c>
      <c r="AA121" s="29">
        <f t="shared" si="32"/>
        <v>0</v>
      </c>
      <c r="AB121" s="29">
        <v>0</v>
      </c>
      <c r="AC121" s="29">
        <f t="shared" si="33"/>
        <v>0</v>
      </c>
      <c r="AD121" s="29">
        <v>0</v>
      </c>
      <c r="AE121" s="29">
        <f t="shared" si="34"/>
        <v>0</v>
      </c>
      <c r="AF121" s="29">
        <v>0</v>
      </c>
      <c r="AG121" s="29">
        <f t="shared" si="35"/>
        <v>0</v>
      </c>
      <c r="AH121" s="29">
        <v>0</v>
      </c>
      <c r="AI121" s="29">
        <f t="shared" si="36"/>
        <v>0</v>
      </c>
      <c r="AJ121" s="29">
        <v>0</v>
      </c>
      <c r="AK121" s="29">
        <f t="shared" si="37"/>
        <v>0</v>
      </c>
      <c r="AL121" s="29">
        <v>0</v>
      </c>
      <c r="AM121" s="29">
        <f t="shared" si="38"/>
        <v>0</v>
      </c>
      <c r="AN121" s="29">
        <v>0</v>
      </c>
      <c r="AO121" s="29">
        <f t="shared" si="39"/>
        <v>0</v>
      </c>
      <c r="AP121" s="29">
        <v>0</v>
      </c>
      <c r="AQ121" s="29">
        <f t="shared" si="40"/>
        <v>0</v>
      </c>
      <c r="AR121" s="29">
        <v>0</v>
      </c>
      <c r="AS121" s="29">
        <f t="shared" si="41"/>
        <v>0</v>
      </c>
      <c r="AT121" s="29">
        <v>0</v>
      </c>
      <c r="AU121" s="29">
        <f t="shared" si="42"/>
        <v>0</v>
      </c>
      <c r="AV121" s="29">
        <v>0</v>
      </c>
      <c r="AW121" s="29">
        <f t="shared" si="43"/>
        <v>0</v>
      </c>
    </row>
    <row r="122" spans="1:49">
      <c r="A122" s="2">
        <v>300</v>
      </c>
      <c r="B122" s="2" t="s">
        <v>205</v>
      </c>
      <c r="C122" s="2" t="s">
        <v>325</v>
      </c>
      <c r="D122" s="3">
        <v>168.12</v>
      </c>
      <c r="E122" s="3">
        <v>24.76</v>
      </c>
      <c r="F122" s="29">
        <v>4954909</v>
      </c>
      <c r="G122" s="29">
        <f t="shared" si="22"/>
        <v>3.3237328906891836E-2</v>
      </c>
      <c r="H122" s="29">
        <v>6437647</v>
      </c>
      <c r="I122" s="29">
        <f t="shared" si="23"/>
        <v>4.2314469422557587E-2</v>
      </c>
      <c r="J122" s="29">
        <v>3431680</v>
      </c>
      <c r="K122" s="29">
        <f t="shared" si="24"/>
        <v>4.9863808862362297E-3</v>
      </c>
      <c r="L122" s="29">
        <v>5247750</v>
      </c>
      <c r="M122" s="29">
        <f t="shared" si="25"/>
        <v>5.9782142511879592E-3</v>
      </c>
      <c r="N122" s="29">
        <v>5668431</v>
      </c>
      <c r="O122" s="29">
        <f t="shared" si="26"/>
        <v>5.4601819150347577E-3</v>
      </c>
      <c r="P122" s="29">
        <v>5884800</v>
      </c>
      <c r="Q122" s="29">
        <f t="shared" si="27"/>
        <v>6.0952760863848638E-3</v>
      </c>
      <c r="R122" s="29">
        <v>0</v>
      </c>
      <c r="S122" s="29">
        <f t="shared" si="28"/>
        <v>0</v>
      </c>
      <c r="T122" s="29">
        <v>5949533.5</v>
      </c>
      <c r="U122" s="29">
        <f t="shared" si="29"/>
        <v>6.0381225177242029E-3</v>
      </c>
      <c r="V122" s="29">
        <v>4922250</v>
      </c>
      <c r="W122" s="29">
        <f t="shared" si="30"/>
        <v>1.1938281812452937E-2</v>
      </c>
      <c r="X122" s="29">
        <v>5163600</v>
      </c>
      <c r="Y122" s="29">
        <f t="shared" si="31"/>
        <v>1.4039985782294156E-2</v>
      </c>
      <c r="Z122" s="29">
        <v>0</v>
      </c>
      <c r="AA122" s="29">
        <f t="shared" si="32"/>
        <v>0</v>
      </c>
      <c r="AB122" s="29">
        <v>4571636.5</v>
      </c>
      <c r="AC122" s="29">
        <f t="shared" si="33"/>
        <v>1.495528496122644E-2</v>
      </c>
      <c r="AD122" s="29">
        <v>0</v>
      </c>
      <c r="AE122" s="29">
        <f t="shared" si="34"/>
        <v>0</v>
      </c>
      <c r="AF122" s="29">
        <v>3530880</v>
      </c>
      <c r="AG122" s="29">
        <f t="shared" si="35"/>
        <v>1.6633410622572089E-2</v>
      </c>
      <c r="AH122" s="29">
        <v>0</v>
      </c>
      <c r="AI122" s="29">
        <f t="shared" si="36"/>
        <v>0</v>
      </c>
      <c r="AJ122" s="29">
        <v>0</v>
      </c>
      <c r="AK122" s="29">
        <f t="shared" si="37"/>
        <v>0</v>
      </c>
      <c r="AL122" s="29">
        <v>4038914.25</v>
      </c>
      <c r="AM122" s="29">
        <f t="shared" si="38"/>
        <v>3.5614075200376322E-2</v>
      </c>
      <c r="AN122" s="29">
        <v>2761920</v>
      </c>
      <c r="AO122" s="29">
        <f t="shared" si="39"/>
        <v>2.4495571190891966E-2</v>
      </c>
      <c r="AP122" s="29">
        <v>3975120</v>
      </c>
      <c r="AQ122" s="29">
        <f t="shared" si="40"/>
        <v>3.3201242025093114E-2</v>
      </c>
      <c r="AR122" s="29">
        <v>2942030.75</v>
      </c>
      <c r="AS122" s="29">
        <f t="shared" si="41"/>
        <v>2.8319539508573348E-2</v>
      </c>
      <c r="AT122" s="29">
        <v>2838755.5</v>
      </c>
      <c r="AU122" s="29">
        <f t="shared" si="42"/>
        <v>2.0589259970937419E-2</v>
      </c>
      <c r="AV122" s="29">
        <v>0</v>
      </c>
      <c r="AW122" s="29">
        <f t="shared" si="43"/>
        <v>0</v>
      </c>
    </row>
    <row r="123" spans="1:49">
      <c r="A123" s="2">
        <v>301</v>
      </c>
      <c r="B123" s="2" t="s">
        <v>205</v>
      </c>
      <c r="C123" s="2" t="s">
        <v>326</v>
      </c>
      <c r="D123" s="3">
        <v>168.48</v>
      </c>
      <c r="E123" s="3">
        <v>25.46</v>
      </c>
      <c r="F123" s="29">
        <v>0</v>
      </c>
      <c r="G123" s="29">
        <f t="shared" si="22"/>
        <v>0</v>
      </c>
      <c r="H123" s="29">
        <v>0</v>
      </c>
      <c r="I123" s="29">
        <f t="shared" si="23"/>
        <v>0</v>
      </c>
      <c r="J123" s="29">
        <v>0</v>
      </c>
      <c r="K123" s="29">
        <f t="shared" si="24"/>
        <v>0</v>
      </c>
      <c r="L123" s="29">
        <v>0</v>
      </c>
      <c r="M123" s="29">
        <f t="shared" si="25"/>
        <v>0</v>
      </c>
      <c r="N123" s="29">
        <v>350498.25</v>
      </c>
      <c r="O123" s="29">
        <f t="shared" si="26"/>
        <v>3.3762150512219898E-4</v>
      </c>
      <c r="P123" s="29">
        <v>305133.3125</v>
      </c>
      <c r="Q123" s="29">
        <f t="shared" si="27"/>
        <v>3.1604672764421046E-4</v>
      </c>
      <c r="R123" s="29">
        <v>0</v>
      </c>
      <c r="S123" s="29">
        <f t="shared" si="28"/>
        <v>0</v>
      </c>
      <c r="T123" s="29">
        <v>0</v>
      </c>
      <c r="U123" s="29">
        <f t="shared" si="29"/>
        <v>0</v>
      </c>
      <c r="V123" s="29">
        <v>0</v>
      </c>
      <c r="W123" s="29">
        <f t="shared" si="30"/>
        <v>0</v>
      </c>
      <c r="X123" s="29">
        <v>0</v>
      </c>
      <c r="Y123" s="29">
        <f t="shared" si="31"/>
        <v>0</v>
      </c>
      <c r="Z123" s="29">
        <v>0</v>
      </c>
      <c r="AA123" s="29">
        <f t="shared" si="32"/>
        <v>0</v>
      </c>
      <c r="AB123" s="29">
        <v>0</v>
      </c>
      <c r="AC123" s="29">
        <f t="shared" si="33"/>
        <v>0</v>
      </c>
      <c r="AD123" s="29">
        <v>0</v>
      </c>
      <c r="AE123" s="29">
        <f t="shared" si="34"/>
        <v>0</v>
      </c>
      <c r="AF123" s="29">
        <v>0</v>
      </c>
      <c r="AG123" s="29">
        <f t="shared" si="35"/>
        <v>0</v>
      </c>
      <c r="AH123" s="29">
        <v>0</v>
      </c>
      <c r="AI123" s="29">
        <f t="shared" si="36"/>
        <v>0</v>
      </c>
      <c r="AJ123" s="29">
        <v>0</v>
      </c>
      <c r="AK123" s="29">
        <f t="shared" si="37"/>
        <v>0</v>
      </c>
      <c r="AL123" s="29">
        <v>0</v>
      </c>
      <c r="AM123" s="29">
        <f t="shared" si="38"/>
        <v>0</v>
      </c>
      <c r="AN123" s="29">
        <v>0</v>
      </c>
      <c r="AO123" s="29">
        <f t="shared" si="39"/>
        <v>0</v>
      </c>
      <c r="AP123" s="29">
        <v>0</v>
      </c>
      <c r="AQ123" s="29">
        <f t="shared" si="40"/>
        <v>0</v>
      </c>
      <c r="AR123" s="29">
        <v>0</v>
      </c>
      <c r="AS123" s="29">
        <f t="shared" si="41"/>
        <v>0</v>
      </c>
      <c r="AT123" s="29">
        <v>0</v>
      </c>
      <c r="AU123" s="29">
        <f t="shared" si="42"/>
        <v>0</v>
      </c>
      <c r="AV123" s="29">
        <v>0</v>
      </c>
      <c r="AW123" s="29">
        <f t="shared" si="43"/>
        <v>0</v>
      </c>
    </row>
    <row r="124" spans="1:49">
      <c r="A124" s="2">
        <v>302</v>
      </c>
      <c r="B124" s="2" t="s">
        <v>205</v>
      </c>
      <c r="C124" s="2" t="s">
        <v>327</v>
      </c>
      <c r="D124" s="3">
        <v>169.44</v>
      </c>
      <c r="E124" s="3">
        <v>18.23</v>
      </c>
      <c r="F124" s="29">
        <v>0</v>
      </c>
      <c r="G124" s="29">
        <f t="shared" si="22"/>
        <v>0</v>
      </c>
      <c r="H124" s="29">
        <v>0</v>
      </c>
      <c r="I124" s="29">
        <f t="shared" si="23"/>
        <v>0</v>
      </c>
      <c r="J124" s="29">
        <v>0</v>
      </c>
      <c r="K124" s="29">
        <f t="shared" si="24"/>
        <v>0</v>
      </c>
      <c r="L124" s="29">
        <v>0</v>
      </c>
      <c r="M124" s="29">
        <f t="shared" si="25"/>
        <v>0</v>
      </c>
      <c r="N124" s="29">
        <v>0</v>
      </c>
      <c r="O124" s="29">
        <f t="shared" si="26"/>
        <v>0</v>
      </c>
      <c r="P124" s="29">
        <v>0</v>
      </c>
      <c r="Q124" s="29">
        <f t="shared" si="27"/>
        <v>0</v>
      </c>
      <c r="R124" s="29">
        <v>225792</v>
      </c>
      <c r="S124" s="29">
        <f t="shared" si="28"/>
        <v>2.1114362578374414E-4</v>
      </c>
      <c r="T124" s="29">
        <v>0</v>
      </c>
      <c r="U124" s="29">
        <f t="shared" si="29"/>
        <v>0</v>
      </c>
      <c r="V124" s="29">
        <v>0</v>
      </c>
      <c r="W124" s="29">
        <f t="shared" si="30"/>
        <v>0</v>
      </c>
      <c r="X124" s="29">
        <v>0</v>
      </c>
      <c r="Y124" s="29">
        <f t="shared" si="31"/>
        <v>0</v>
      </c>
      <c r="Z124" s="29">
        <v>0</v>
      </c>
      <c r="AA124" s="29">
        <f t="shared" si="32"/>
        <v>0</v>
      </c>
      <c r="AB124" s="29">
        <v>0</v>
      </c>
      <c r="AC124" s="29">
        <f t="shared" si="33"/>
        <v>0</v>
      </c>
      <c r="AD124" s="29">
        <v>0</v>
      </c>
      <c r="AE124" s="29">
        <f t="shared" si="34"/>
        <v>0</v>
      </c>
      <c r="AF124" s="29">
        <v>51000</v>
      </c>
      <c r="AG124" s="29">
        <f t="shared" si="35"/>
        <v>2.4025283831542748E-4</v>
      </c>
      <c r="AH124" s="29">
        <v>277835.3125</v>
      </c>
      <c r="AI124" s="29">
        <f t="shared" si="36"/>
        <v>1.13873913017049E-3</v>
      </c>
      <c r="AJ124" s="29">
        <v>0</v>
      </c>
      <c r="AK124" s="29">
        <f t="shared" si="37"/>
        <v>0</v>
      </c>
      <c r="AL124" s="29">
        <v>0</v>
      </c>
      <c r="AM124" s="29">
        <f t="shared" si="38"/>
        <v>0</v>
      </c>
      <c r="AN124" s="29">
        <v>0</v>
      </c>
      <c r="AO124" s="29">
        <f t="shared" si="39"/>
        <v>0</v>
      </c>
      <c r="AP124" s="29">
        <v>0</v>
      </c>
      <c r="AQ124" s="29">
        <f t="shared" si="40"/>
        <v>0</v>
      </c>
      <c r="AR124" s="29">
        <v>0</v>
      </c>
      <c r="AS124" s="29">
        <f t="shared" si="41"/>
        <v>0</v>
      </c>
      <c r="AT124" s="29">
        <v>0</v>
      </c>
      <c r="AU124" s="29">
        <f t="shared" si="42"/>
        <v>0</v>
      </c>
      <c r="AV124" s="29">
        <v>0</v>
      </c>
      <c r="AW124" s="29">
        <f t="shared" si="43"/>
        <v>0</v>
      </c>
    </row>
    <row r="125" spans="1:49">
      <c r="A125" s="2">
        <v>303</v>
      </c>
      <c r="B125" s="2" t="s">
        <v>205</v>
      </c>
      <c r="C125" s="2" t="s">
        <v>328</v>
      </c>
      <c r="D125" s="3">
        <v>169.92</v>
      </c>
      <c r="E125" s="3">
        <v>25.46</v>
      </c>
      <c r="F125" s="29">
        <v>0</v>
      </c>
      <c r="G125" s="29">
        <f t="shared" si="22"/>
        <v>0</v>
      </c>
      <c r="H125" s="29">
        <v>0</v>
      </c>
      <c r="I125" s="29">
        <f t="shared" si="23"/>
        <v>0</v>
      </c>
      <c r="J125" s="29">
        <v>0</v>
      </c>
      <c r="K125" s="29">
        <f t="shared" si="24"/>
        <v>0</v>
      </c>
      <c r="L125" s="29">
        <v>0</v>
      </c>
      <c r="M125" s="29">
        <f t="shared" si="25"/>
        <v>0</v>
      </c>
      <c r="N125" s="29">
        <v>428210.53125</v>
      </c>
      <c r="O125" s="29">
        <f t="shared" si="26"/>
        <v>4.1247876150537528E-4</v>
      </c>
      <c r="P125" s="29">
        <v>203933.328125</v>
      </c>
      <c r="Q125" s="29">
        <f t="shared" si="27"/>
        <v>2.112272189602349E-4</v>
      </c>
      <c r="R125" s="29">
        <v>0</v>
      </c>
      <c r="S125" s="29">
        <f t="shared" si="28"/>
        <v>0</v>
      </c>
      <c r="T125" s="29">
        <v>0</v>
      </c>
      <c r="U125" s="29">
        <f t="shared" si="29"/>
        <v>0</v>
      </c>
      <c r="V125" s="29">
        <v>0</v>
      </c>
      <c r="W125" s="29">
        <f t="shared" si="30"/>
        <v>0</v>
      </c>
      <c r="X125" s="29">
        <v>0</v>
      </c>
      <c r="Y125" s="29">
        <f t="shared" si="31"/>
        <v>0</v>
      </c>
      <c r="Z125" s="29">
        <v>0</v>
      </c>
      <c r="AA125" s="29">
        <f t="shared" si="32"/>
        <v>0</v>
      </c>
      <c r="AB125" s="29">
        <v>0</v>
      </c>
      <c r="AC125" s="29">
        <f t="shared" si="33"/>
        <v>0</v>
      </c>
      <c r="AD125" s="29">
        <v>0</v>
      </c>
      <c r="AE125" s="29">
        <f t="shared" si="34"/>
        <v>0</v>
      </c>
      <c r="AF125" s="29">
        <v>0</v>
      </c>
      <c r="AG125" s="29">
        <f t="shared" si="35"/>
        <v>0</v>
      </c>
      <c r="AH125" s="29">
        <v>0</v>
      </c>
      <c r="AI125" s="29">
        <f t="shared" si="36"/>
        <v>0</v>
      </c>
      <c r="AJ125" s="29">
        <v>0</v>
      </c>
      <c r="AK125" s="29">
        <f t="shared" si="37"/>
        <v>0</v>
      </c>
      <c r="AL125" s="29">
        <v>0</v>
      </c>
      <c r="AM125" s="29">
        <f t="shared" si="38"/>
        <v>0</v>
      </c>
      <c r="AN125" s="29">
        <v>0</v>
      </c>
      <c r="AO125" s="29">
        <f t="shared" si="39"/>
        <v>0</v>
      </c>
      <c r="AP125" s="29">
        <v>0</v>
      </c>
      <c r="AQ125" s="29">
        <f t="shared" si="40"/>
        <v>0</v>
      </c>
      <c r="AR125" s="29">
        <v>0</v>
      </c>
      <c r="AS125" s="29">
        <f t="shared" si="41"/>
        <v>0</v>
      </c>
      <c r="AT125" s="29">
        <v>0</v>
      </c>
      <c r="AU125" s="29">
        <f t="shared" si="42"/>
        <v>0</v>
      </c>
      <c r="AV125" s="29">
        <v>0</v>
      </c>
      <c r="AW125" s="29">
        <f t="shared" si="43"/>
        <v>0</v>
      </c>
    </row>
    <row r="126" spans="1:49">
      <c r="A126" s="2">
        <v>304</v>
      </c>
      <c r="B126" s="2" t="s">
        <v>205</v>
      </c>
      <c r="C126" s="2" t="s">
        <v>329</v>
      </c>
      <c r="D126" s="3">
        <v>173.28</v>
      </c>
      <c r="E126" s="3">
        <v>19.989999999999998</v>
      </c>
      <c r="F126" s="29">
        <v>0</v>
      </c>
      <c r="G126" s="29">
        <f t="shared" si="22"/>
        <v>0</v>
      </c>
      <c r="H126" s="29">
        <v>0</v>
      </c>
      <c r="I126" s="29">
        <f t="shared" si="23"/>
        <v>0</v>
      </c>
      <c r="J126" s="29">
        <v>326400</v>
      </c>
      <c r="K126" s="29">
        <f t="shared" si="24"/>
        <v>4.7427345243947731E-4</v>
      </c>
      <c r="L126" s="29">
        <v>166066.6640625</v>
      </c>
      <c r="M126" s="29">
        <f t="shared" si="25"/>
        <v>1.8918243013590222E-4</v>
      </c>
      <c r="N126" s="29">
        <v>0</v>
      </c>
      <c r="O126" s="29">
        <f t="shared" si="26"/>
        <v>0</v>
      </c>
      <c r="P126" s="29">
        <v>382400</v>
      </c>
      <c r="Q126" s="29">
        <f t="shared" si="27"/>
        <v>3.9607693981674345E-4</v>
      </c>
      <c r="R126" s="29">
        <v>2336400</v>
      </c>
      <c r="S126" s="29">
        <f t="shared" si="28"/>
        <v>2.1848248267482455E-3</v>
      </c>
      <c r="T126" s="29">
        <v>2286514.25</v>
      </c>
      <c r="U126" s="29">
        <f t="shared" si="29"/>
        <v>2.3205606254712687E-3</v>
      </c>
      <c r="V126" s="29">
        <v>0</v>
      </c>
      <c r="W126" s="29">
        <f t="shared" si="30"/>
        <v>0</v>
      </c>
      <c r="X126" s="29">
        <v>0</v>
      </c>
      <c r="Y126" s="29">
        <f t="shared" si="31"/>
        <v>0</v>
      </c>
      <c r="Z126" s="29">
        <v>0</v>
      </c>
      <c r="AA126" s="29">
        <f t="shared" si="32"/>
        <v>0</v>
      </c>
      <c r="AB126" s="29">
        <v>0</v>
      </c>
      <c r="AC126" s="29">
        <f t="shared" si="33"/>
        <v>0</v>
      </c>
      <c r="AD126" s="29">
        <v>0</v>
      </c>
      <c r="AE126" s="29">
        <f t="shared" si="34"/>
        <v>0</v>
      </c>
      <c r="AF126" s="29">
        <v>0</v>
      </c>
      <c r="AG126" s="29">
        <f t="shared" si="35"/>
        <v>0</v>
      </c>
      <c r="AH126" s="29">
        <v>0</v>
      </c>
      <c r="AI126" s="29">
        <f t="shared" si="36"/>
        <v>0</v>
      </c>
      <c r="AJ126" s="29">
        <v>0</v>
      </c>
      <c r="AK126" s="29">
        <f t="shared" si="37"/>
        <v>0</v>
      </c>
      <c r="AL126" s="29">
        <v>0</v>
      </c>
      <c r="AM126" s="29">
        <f t="shared" si="38"/>
        <v>0</v>
      </c>
      <c r="AN126" s="29">
        <v>0</v>
      </c>
      <c r="AO126" s="29">
        <f t="shared" si="39"/>
        <v>0</v>
      </c>
      <c r="AP126" s="29">
        <v>0</v>
      </c>
      <c r="AQ126" s="29">
        <f t="shared" si="40"/>
        <v>0</v>
      </c>
      <c r="AR126" s="29">
        <v>0</v>
      </c>
      <c r="AS126" s="29">
        <f t="shared" si="41"/>
        <v>0</v>
      </c>
      <c r="AT126" s="29">
        <v>0</v>
      </c>
      <c r="AU126" s="29">
        <f t="shared" si="42"/>
        <v>0</v>
      </c>
      <c r="AV126" s="29">
        <v>0</v>
      </c>
      <c r="AW126" s="29">
        <f t="shared" si="43"/>
        <v>0</v>
      </c>
    </row>
    <row r="127" spans="1:49">
      <c r="A127" s="2">
        <v>305</v>
      </c>
      <c r="B127" s="2" t="s">
        <v>205</v>
      </c>
      <c r="C127" s="2" t="s">
        <v>330</v>
      </c>
      <c r="D127" s="3">
        <v>173.4</v>
      </c>
      <c r="E127" s="3">
        <v>21.04</v>
      </c>
      <c r="F127" s="29">
        <v>0</v>
      </c>
      <c r="G127" s="29">
        <f t="shared" si="22"/>
        <v>0</v>
      </c>
      <c r="H127" s="29">
        <v>0</v>
      </c>
      <c r="I127" s="29">
        <f t="shared" si="23"/>
        <v>0</v>
      </c>
      <c r="J127" s="29">
        <v>1825476.875</v>
      </c>
      <c r="K127" s="29">
        <f t="shared" si="24"/>
        <v>2.6524976098488912E-3</v>
      </c>
      <c r="L127" s="29">
        <v>2020480</v>
      </c>
      <c r="M127" s="29">
        <f t="shared" si="25"/>
        <v>2.3017221342937922E-3</v>
      </c>
      <c r="N127" s="29">
        <v>549600</v>
      </c>
      <c r="O127" s="29">
        <f t="shared" si="26"/>
        <v>5.2940857540703992E-4</v>
      </c>
      <c r="P127" s="29">
        <v>614800</v>
      </c>
      <c r="Q127" s="29">
        <f t="shared" si="27"/>
        <v>6.3678897123256768E-4</v>
      </c>
      <c r="R127" s="29">
        <v>3453440</v>
      </c>
      <c r="S127" s="29">
        <f t="shared" si="28"/>
        <v>3.2293962719078329E-3</v>
      </c>
      <c r="T127" s="29">
        <v>3213360</v>
      </c>
      <c r="U127" s="29">
        <f t="shared" si="29"/>
        <v>3.2612071809586824E-3</v>
      </c>
      <c r="V127" s="29">
        <v>0</v>
      </c>
      <c r="W127" s="29">
        <f t="shared" si="30"/>
        <v>0</v>
      </c>
      <c r="X127" s="29">
        <v>0</v>
      </c>
      <c r="Y127" s="29">
        <f t="shared" si="31"/>
        <v>0</v>
      </c>
      <c r="Z127" s="29">
        <v>0</v>
      </c>
      <c r="AA127" s="29">
        <f t="shared" si="32"/>
        <v>0</v>
      </c>
      <c r="AB127" s="29">
        <v>0</v>
      </c>
      <c r="AC127" s="29">
        <f t="shared" si="33"/>
        <v>0</v>
      </c>
      <c r="AD127" s="29">
        <v>0</v>
      </c>
      <c r="AE127" s="29">
        <f t="shared" si="34"/>
        <v>0</v>
      </c>
      <c r="AF127" s="29">
        <v>0</v>
      </c>
      <c r="AG127" s="29">
        <f t="shared" si="35"/>
        <v>0</v>
      </c>
      <c r="AH127" s="29">
        <v>0</v>
      </c>
      <c r="AI127" s="29">
        <f t="shared" si="36"/>
        <v>0</v>
      </c>
      <c r="AJ127" s="29">
        <v>0</v>
      </c>
      <c r="AK127" s="29">
        <f t="shared" si="37"/>
        <v>0</v>
      </c>
      <c r="AL127" s="29">
        <v>0</v>
      </c>
      <c r="AM127" s="29">
        <f t="shared" si="38"/>
        <v>0</v>
      </c>
      <c r="AN127" s="29">
        <v>0</v>
      </c>
      <c r="AO127" s="29">
        <f t="shared" si="39"/>
        <v>0</v>
      </c>
      <c r="AP127" s="29">
        <v>0</v>
      </c>
      <c r="AQ127" s="29">
        <f t="shared" si="40"/>
        <v>0</v>
      </c>
      <c r="AR127" s="29">
        <v>0</v>
      </c>
      <c r="AS127" s="29">
        <f t="shared" si="41"/>
        <v>0</v>
      </c>
      <c r="AT127" s="29">
        <v>0</v>
      </c>
      <c r="AU127" s="29">
        <f t="shared" si="42"/>
        <v>0</v>
      </c>
      <c r="AV127" s="29">
        <v>0</v>
      </c>
      <c r="AW127" s="29">
        <f t="shared" si="43"/>
        <v>0</v>
      </c>
    </row>
    <row r="128" spans="1:49">
      <c r="A128" s="2">
        <v>306</v>
      </c>
      <c r="B128" s="2" t="s">
        <v>205</v>
      </c>
      <c r="C128" s="2" t="s">
        <v>331</v>
      </c>
      <c r="D128" s="3">
        <v>173.4</v>
      </c>
      <c r="E128" s="3">
        <v>25.45</v>
      </c>
      <c r="F128" s="29">
        <v>0</v>
      </c>
      <c r="G128" s="29">
        <f t="shared" si="22"/>
        <v>0</v>
      </c>
      <c r="H128" s="29">
        <v>0</v>
      </c>
      <c r="I128" s="29">
        <f t="shared" si="23"/>
        <v>0</v>
      </c>
      <c r="J128" s="29">
        <v>304246.15625</v>
      </c>
      <c r="K128" s="29">
        <f t="shared" si="24"/>
        <v>4.4208295011068674E-4</v>
      </c>
      <c r="L128" s="29">
        <v>589600</v>
      </c>
      <c r="M128" s="29">
        <f t="shared" si="25"/>
        <v>6.7166978657527915E-4</v>
      </c>
      <c r="N128" s="29">
        <v>11059312</v>
      </c>
      <c r="O128" s="29">
        <f t="shared" si="26"/>
        <v>1.0653010572965761E-2</v>
      </c>
      <c r="P128" s="29">
        <v>0</v>
      </c>
      <c r="Q128" s="29">
        <f t="shared" si="27"/>
        <v>0</v>
      </c>
      <c r="R128" s="29">
        <v>433600</v>
      </c>
      <c r="S128" s="29">
        <f t="shared" si="28"/>
        <v>4.0546997298323884E-4</v>
      </c>
      <c r="T128" s="29">
        <v>0</v>
      </c>
      <c r="U128" s="29">
        <f t="shared" si="29"/>
        <v>0</v>
      </c>
      <c r="V128" s="29">
        <v>0</v>
      </c>
      <c r="W128" s="29">
        <f t="shared" si="30"/>
        <v>0</v>
      </c>
      <c r="X128" s="29">
        <v>0</v>
      </c>
      <c r="Y128" s="29">
        <f t="shared" si="31"/>
        <v>0</v>
      </c>
      <c r="Z128" s="29">
        <v>0</v>
      </c>
      <c r="AA128" s="29">
        <f t="shared" si="32"/>
        <v>0</v>
      </c>
      <c r="AB128" s="29">
        <v>0</v>
      </c>
      <c r="AC128" s="29">
        <f t="shared" si="33"/>
        <v>0</v>
      </c>
      <c r="AD128" s="29">
        <v>0</v>
      </c>
      <c r="AE128" s="29">
        <f t="shared" si="34"/>
        <v>0</v>
      </c>
      <c r="AF128" s="29">
        <v>0</v>
      </c>
      <c r="AG128" s="29">
        <f t="shared" si="35"/>
        <v>0</v>
      </c>
      <c r="AH128" s="29">
        <v>0</v>
      </c>
      <c r="AI128" s="29">
        <f t="shared" si="36"/>
        <v>0</v>
      </c>
      <c r="AJ128" s="29">
        <v>0</v>
      </c>
      <c r="AK128" s="29">
        <f t="shared" si="37"/>
        <v>0</v>
      </c>
      <c r="AL128" s="29">
        <v>0</v>
      </c>
      <c r="AM128" s="29">
        <f t="shared" si="38"/>
        <v>0</v>
      </c>
      <c r="AN128" s="29">
        <v>0</v>
      </c>
      <c r="AO128" s="29">
        <f t="shared" si="39"/>
        <v>0</v>
      </c>
      <c r="AP128" s="29">
        <v>0</v>
      </c>
      <c r="AQ128" s="29">
        <f t="shared" si="40"/>
        <v>0</v>
      </c>
      <c r="AR128" s="29">
        <v>0</v>
      </c>
      <c r="AS128" s="29">
        <f t="shared" si="41"/>
        <v>0</v>
      </c>
      <c r="AT128" s="29">
        <v>0</v>
      </c>
      <c r="AU128" s="29">
        <f t="shared" si="42"/>
        <v>0</v>
      </c>
      <c r="AV128" s="29">
        <v>0</v>
      </c>
      <c r="AW128" s="29">
        <f t="shared" si="43"/>
        <v>0</v>
      </c>
    </row>
    <row r="129" spans="1:49">
      <c r="A129" s="2">
        <v>307</v>
      </c>
      <c r="B129" s="2" t="s">
        <v>205</v>
      </c>
      <c r="C129" s="2" t="s">
        <v>332</v>
      </c>
      <c r="D129" s="3">
        <v>173.4</v>
      </c>
      <c r="E129" s="3">
        <v>26.03</v>
      </c>
      <c r="F129" s="29">
        <v>0</v>
      </c>
      <c r="G129" s="29">
        <f t="shared" si="22"/>
        <v>0</v>
      </c>
      <c r="H129" s="29">
        <v>0</v>
      </c>
      <c r="I129" s="29">
        <f t="shared" si="23"/>
        <v>0</v>
      </c>
      <c r="J129" s="29">
        <v>5440966</v>
      </c>
      <c r="K129" s="29">
        <f t="shared" si="24"/>
        <v>7.9059611808388885E-3</v>
      </c>
      <c r="L129" s="29">
        <v>5651555.5</v>
      </c>
      <c r="M129" s="29">
        <f t="shared" si="25"/>
        <v>6.4382277416949541E-3</v>
      </c>
      <c r="N129" s="29">
        <v>0</v>
      </c>
      <c r="O129" s="29">
        <f t="shared" si="26"/>
        <v>0</v>
      </c>
      <c r="P129" s="29">
        <v>0</v>
      </c>
      <c r="Q129" s="29">
        <f t="shared" si="27"/>
        <v>0</v>
      </c>
      <c r="R129" s="29">
        <v>0</v>
      </c>
      <c r="S129" s="29">
        <f t="shared" si="28"/>
        <v>0</v>
      </c>
      <c r="T129" s="29">
        <v>0</v>
      </c>
      <c r="U129" s="29">
        <f t="shared" si="29"/>
        <v>0</v>
      </c>
      <c r="V129" s="29">
        <v>0</v>
      </c>
      <c r="W129" s="29">
        <f t="shared" si="30"/>
        <v>0</v>
      </c>
      <c r="X129" s="29">
        <v>0</v>
      </c>
      <c r="Y129" s="29">
        <f t="shared" si="31"/>
        <v>0</v>
      </c>
      <c r="Z129" s="29">
        <v>0</v>
      </c>
      <c r="AA129" s="29">
        <f t="shared" si="32"/>
        <v>0</v>
      </c>
      <c r="AB129" s="29">
        <v>0</v>
      </c>
      <c r="AC129" s="29">
        <f t="shared" si="33"/>
        <v>0</v>
      </c>
      <c r="AD129" s="29">
        <v>0</v>
      </c>
      <c r="AE129" s="29">
        <f t="shared" si="34"/>
        <v>0</v>
      </c>
      <c r="AF129" s="29">
        <v>0</v>
      </c>
      <c r="AG129" s="29">
        <f t="shared" si="35"/>
        <v>0</v>
      </c>
      <c r="AH129" s="29">
        <v>0</v>
      </c>
      <c r="AI129" s="29">
        <f t="shared" si="36"/>
        <v>0</v>
      </c>
      <c r="AJ129" s="29">
        <v>0</v>
      </c>
      <c r="AK129" s="29">
        <f t="shared" si="37"/>
        <v>0</v>
      </c>
      <c r="AL129" s="29">
        <v>0</v>
      </c>
      <c r="AM129" s="29">
        <f t="shared" si="38"/>
        <v>0</v>
      </c>
      <c r="AN129" s="29">
        <v>0</v>
      </c>
      <c r="AO129" s="29">
        <f t="shared" si="39"/>
        <v>0</v>
      </c>
      <c r="AP129" s="29">
        <v>0</v>
      </c>
      <c r="AQ129" s="29">
        <f t="shared" si="40"/>
        <v>0</v>
      </c>
      <c r="AR129" s="29">
        <v>0</v>
      </c>
      <c r="AS129" s="29">
        <f t="shared" si="41"/>
        <v>0</v>
      </c>
      <c r="AT129" s="29">
        <v>0</v>
      </c>
      <c r="AU129" s="29">
        <f t="shared" si="42"/>
        <v>0</v>
      </c>
      <c r="AV129" s="29">
        <v>0</v>
      </c>
      <c r="AW129" s="29">
        <f t="shared" si="43"/>
        <v>0</v>
      </c>
    </row>
    <row r="130" spans="1:49">
      <c r="A130" s="2">
        <v>308</v>
      </c>
      <c r="B130" s="2" t="s">
        <v>205</v>
      </c>
      <c r="C130" s="2" t="s">
        <v>333</v>
      </c>
      <c r="D130" s="3">
        <v>173.52</v>
      </c>
      <c r="E130" s="3">
        <v>25.68</v>
      </c>
      <c r="F130" s="29">
        <v>0</v>
      </c>
      <c r="G130" s="29">
        <f t="shared" si="22"/>
        <v>0</v>
      </c>
      <c r="H130" s="29">
        <v>0</v>
      </c>
      <c r="I130" s="29">
        <f t="shared" si="23"/>
        <v>0</v>
      </c>
      <c r="J130" s="29">
        <v>0</v>
      </c>
      <c r="K130" s="29">
        <f t="shared" si="24"/>
        <v>0</v>
      </c>
      <c r="L130" s="29">
        <v>1223200</v>
      </c>
      <c r="M130" s="29">
        <f t="shared" si="25"/>
        <v>1.3934641840890119E-3</v>
      </c>
      <c r="N130" s="29">
        <v>0</v>
      </c>
      <c r="O130" s="29">
        <f t="shared" si="26"/>
        <v>0</v>
      </c>
      <c r="P130" s="29">
        <v>11870970</v>
      </c>
      <c r="Q130" s="29">
        <f t="shared" si="27"/>
        <v>1.2295547777867068E-2</v>
      </c>
      <c r="R130" s="29">
        <v>1449320</v>
      </c>
      <c r="S130" s="29">
        <f t="shared" si="28"/>
        <v>1.355294606190193E-3</v>
      </c>
      <c r="T130" s="29">
        <v>610560</v>
      </c>
      <c r="U130" s="29">
        <f t="shared" si="29"/>
        <v>6.1965128600783388E-4</v>
      </c>
      <c r="V130" s="29">
        <v>0</v>
      </c>
      <c r="W130" s="29">
        <f t="shared" si="30"/>
        <v>0</v>
      </c>
      <c r="X130" s="29">
        <v>0</v>
      </c>
      <c r="Y130" s="29">
        <f t="shared" si="31"/>
        <v>0</v>
      </c>
      <c r="Z130" s="29">
        <v>0</v>
      </c>
      <c r="AA130" s="29">
        <f t="shared" si="32"/>
        <v>0</v>
      </c>
      <c r="AB130" s="29">
        <v>0</v>
      </c>
      <c r="AC130" s="29">
        <f t="shared" si="33"/>
        <v>0</v>
      </c>
      <c r="AD130" s="29">
        <v>0</v>
      </c>
      <c r="AE130" s="29">
        <f t="shared" si="34"/>
        <v>0</v>
      </c>
      <c r="AF130" s="29">
        <v>0</v>
      </c>
      <c r="AG130" s="29">
        <f t="shared" si="35"/>
        <v>0</v>
      </c>
      <c r="AH130" s="29">
        <v>0</v>
      </c>
      <c r="AI130" s="29">
        <f t="shared" si="36"/>
        <v>0</v>
      </c>
      <c r="AJ130" s="29">
        <v>0</v>
      </c>
      <c r="AK130" s="29">
        <f t="shared" si="37"/>
        <v>0</v>
      </c>
      <c r="AL130" s="29">
        <v>0</v>
      </c>
      <c r="AM130" s="29">
        <f t="shared" si="38"/>
        <v>0</v>
      </c>
      <c r="AN130" s="29">
        <v>0</v>
      </c>
      <c r="AO130" s="29">
        <f t="shared" si="39"/>
        <v>0</v>
      </c>
      <c r="AP130" s="29">
        <v>0</v>
      </c>
      <c r="AQ130" s="29">
        <f t="shared" si="40"/>
        <v>0</v>
      </c>
      <c r="AR130" s="29">
        <v>0</v>
      </c>
      <c r="AS130" s="29">
        <f t="shared" si="41"/>
        <v>0</v>
      </c>
      <c r="AT130" s="29">
        <v>0</v>
      </c>
      <c r="AU130" s="29">
        <f t="shared" si="42"/>
        <v>0</v>
      </c>
      <c r="AV130" s="29">
        <v>0</v>
      </c>
      <c r="AW130" s="29">
        <f t="shared" si="43"/>
        <v>0</v>
      </c>
    </row>
    <row r="131" spans="1:49">
      <c r="A131" s="2">
        <v>309</v>
      </c>
      <c r="B131" s="2" t="s">
        <v>205</v>
      </c>
      <c r="C131" s="2" t="s">
        <v>334</v>
      </c>
      <c r="D131" s="3">
        <v>173.64</v>
      </c>
      <c r="E131" s="3">
        <v>26.79</v>
      </c>
      <c r="F131" s="29">
        <v>0</v>
      </c>
      <c r="G131" s="29">
        <f t="shared" si="22"/>
        <v>0</v>
      </c>
      <c r="H131" s="29">
        <v>0</v>
      </c>
      <c r="I131" s="29">
        <f t="shared" si="23"/>
        <v>0</v>
      </c>
      <c r="J131" s="29">
        <v>861364.6875</v>
      </c>
      <c r="K131" s="29">
        <f t="shared" si="24"/>
        <v>1.2516005029107734E-3</v>
      </c>
      <c r="L131" s="29">
        <v>0</v>
      </c>
      <c r="M131" s="29">
        <f t="shared" si="25"/>
        <v>0</v>
      </c>
      <c r="N131" s="29">
        <v>0</v>
      </c>
      <c r="O131" s="29">
        <f t="shared" si="26"/>
        <v>0</v>
      </c>
      <c r="P131" s="29">
        <v>0</v>
      </c>
      <c r="Q131" s="29">
        <f t="shared" si="27"/>
        <v>0</v>
      </c>
      <c r="R131" s="29">
        <v>0</v>
      </c>
      <c r="S131" s="29">
        <f t="shared" si="28"/>
        <v>0</v>
      </c>
      <c r="T131" s="29">
        <v>0</v>
      </c>
      <c r="U131" s="29">
        <f t="shared" si="29"/>
        <v>0</v>
      </c>
      <c r="V131" s="29">
        <v>0</v>
      </c>
      <c r="W131" s="29">
        <f t="shared" si="30"/>
        <v>0</v>
      </c>
      <c r="X131" s="29">
        <v>0</v>
      </c>
      <c r="Y131" s="29">
        <f t="shared" si="31"/>
        <v>0</v>
      </c>
      <c r="Z131" s="29">
        <v>0</v>
      </c>
      <c r="AA131" s="29">
        <f t="shared" si="32"/>
        <v>0</v>
      </c>
      <c r="AB131" s="29">
        <v>0</v>
      </c>
      <c r="AC131" s="29">
        <f t="shared" si="33"/>
        <v>0</v>
      </c>
      <c r="AD131" s="29">
        <v>0</v>
      </c>
      <c r="AE131" s="29">
        <f t="shared" si="34"/>
        <v>0</v>
      </c>
      <c r="AF131" s="29">
        <v>0</v>
      </c>
      <c r="AG131" s="29">
        <f t="shared" si="35"/>
        <v>0</v>
      </c>
      <c r="AH131" s="29">
        <v>0</v>
      </c>
      <c r="AI131" s="29">
        <f t="shared" si="36"/>
        <v>0</v>
      </c>
      <c r="AJ131" s="29">
        <v>0</v>
      </c>
      <c r="AK131" s="29">
        <f t="shared" si="37"/>
        <v>0</v>
      </c>
      <c r="AL131" s="29">
        <v>0</v>
      </c>
      <c r="AM131" s="29">
        <f t="shared" si="38"/>
        <v>0</v>
      </c>
      <c r="AN131" s="29">
        <v>0</v>
      </c>
      <c r="AO131" s="29">
        <f t="shared" si="39"/>
        <v>0</v>
      </c>
      <c r="AP131" s="29">
        <v>0</v>
      </c>
      <c r="AQ131" s="29">
        <f t="shared" si="40"/>
        <v>0</v>
      </c>
      <c r="AR131" s="29">
        <v>0</v>
      </c>
      <c r="AS131" s="29">
        <f t="shared" si="41"/>
        <v>0</v>
      </c>
      <c r="AT131" s="29">
        <v>0</v>
      </c>
      <c r="AU131" s="29">
        <f t="shared" si="42"/>
        <v>0</v>
      </c>
      <c r="AV131" s="29">
        <v>0</v>
      </c>
      <c r="AW131" s="29">
        <f t="shared" si="43"/>
        <v>0</v>
      </c>
    </row>
    <row r="132" spans="1:49">
      <c r="A132" s="2">
        <v>310</v>
      </c>
      <c r="B132" s="2" t="s">
        <v>205</v>
      </c>
      <c r="C132" s="2" t="s">
        <v>335</v>
      </c>
      <c r="D132" s="3">
        <v>173.76</v>
      </c>
      <c r="E132" s="3">
        <v>25.5</v>
      </c>
      <c r="F132" s="29">
        <v>0</v>
      </c>
      <c r="G132" s="29">
        <f t="shared" ref="G132:G195" si="44">F132/149076630.492187</f>
        <v>0</v>
      </c>
      <c r="H132" s="29">
        <v>0</v>
      </c>
      <c r="I132" s="29">
        <f t="shared" ref="I132:I195" si="45">H132/152138194.992187</f>
        <v>0</v>
      </c>
      <c r="J132" s="29">
        <v>404676.90625</v>
      </c>
      <c r="K132" s="29">
        <f t="shared" ref="K132:K195" si="46">J132/688210563.591797</f>
        <v>5.8801321522584005E-4</v>
      </c>
      <c r="L132" s="29">
        <v>0</v>
      </c>
      <c r="M132" s="29">
        <f t="shared" ref="M132:M195" si="47">L132/877812299.710937</f>
        <v>0</v>
      </c>
      <c r="N132" s="29">
        <v>0</v>
      </c>
      <c r="O132" s="29">
        <f t="shared" ref="O132:O195" si="48">N132/1038139587.32617</f>
        <v>0</v>
      </c>
      <c r="P132" s="29">
        <v>0</v>
      </c>
      <c r="Q132" s="29">
        <f t="shared" ref="Q132:Q195" si="49">P132/965468982.306641</f>
        <v>0</v>
      </c>
      <c r="R132" s="29">
        <v>0</v>
      </c>
      <c r="S132" s="29">
        <f t="shared" ref="S132:S195" si="50">R132/1069376350.63281</f>
        <v>0</v>
      </c>
      <c r="T132" s="29">
        <v>0</v>
      </c>
      <c r="U132" s="29">
        <f t="shared" ref="U132:U195" si="51">T132/985328383.539062</f>
        <v>0</v>
      </c>
      <c r="V132" s="29">
        <v>0</v>
      </c>
      <c r="W132" s="29">
        <f t="shared" ref="W132:W195" si="52">V132/412308075.594727</f>
        <v>0</v>
      </c>
      <c r="X132" s="29">
        <v>0</v>
      </c>
      <c r="Y132" s="29">
        <f t="shared" ref="Y132:Y195" si="53">X132/367778150.210937</f>
        <v>0</v>
      </c>
      <c r="Z132" s="29">
        <v>0</v>
      </c>
      <c r="AA132" s="29">
        <f t="shared" ref="AA132:AA195" si="54">Z132/262002417.734619</f>
        <v>0</v>
      </c>
      <c r="AB132" s="29">
        <v>0</v>
      </c>
      <c r="AC132" s="29">
        <f t="shared" ref="AC132:AC195" si="55">AB132/305687020.464844</f>
        <v>0</v>
      </c>
      <c r="AD132" s="29">
        <v>0</v>
      </c>
      <c r="AE132" s="29">
        <f t="shared" ref="AE132:AE195" si="56">AD132/214465381.402344</f>
        <v>0</v>
      </c>
      <c r="AF132" s="29">
        <v>0</v>
      </c>
      <c r="AG132" s="29">
        <f t="shared" ref="AG132:AG195" si="57">AF132/212276368.335937</f>
        <v>0</v>
      </c>
      <c r="AH132" s="29">
        <v>0</v>
      </c>
      <c r="AI132" s="29">
        <f t="shared" ref="AI132:AI195" si="58">AH132/243985040.242187</f>
        <v>0</v>
      </c>
      <c r="AJ132" s="29">
        <v>0</v>
      </c>
      <c r="AK132" s="29">
        <f t="shared" ref="AK132:AK195" si="59">AJ132/256814236.765625</f>
        <v>0</v>
      </c>
      <c r="AL132" s="29">
        <v>0</v>
      </c>
      <c r="AM132" s="29">
        <f t="shared" ref="AM132:AM195" si="60">AL132/113407809.335937</f>
        <v>0</v>
      </c>
      <c r="AN132" s="29">
        <v>0</v>
      </c>
      <c r="AO132" s="29">
        <f t="shared" ref="AO132:AO195" si="61">AN132/112751810.458984</f>
        <v>0</v>
      </c>
      <c r="AP132" s="29">
        <v>0</v>
      </c>
      <c r="AQ132" s="29">
        <f t="shared" ref="AQ132:AQ195" si="62">AP132/119728051.046875</f>
        <v>0</v>
      </c>
      <c r="AR132" s="29">
        <v>0</v>
      </c>
      <c r="AS132" s="29">
        <f t="shared" ref="AS132:AS195" si="63">AR132/103886955.828125</f>
        <v>0</v>
      </c>
      <c r="AT132" s="29">
        <v>0</v>
      </c>
      <c r="AU132" s="29">
        <f t="shared" ref="AU132:AU195" si="64">AT132/137875547.931641</f>
        <v>0</v>
      </c>
      <c r="AV132" s="29">
        <v>0</v>
      </c>
      <c r="AW132" s="29">
        <f t="shared" ref="AW132:AW195" si="65">AV132/148033987.734375</f>
        <v>0</v>
      </c>
    </row>
    <row r="133" spans="1:49">
      <c r="A133" s="2">
        <v>311</v>
      </c>
      <c r="B133" s="2" t="s">
        <v>205</v>
      </c>
      <c r="C133" s="2" t="s">
        <v>336</v>
      </c>
      <c r="D133" s="3">
        <v>175.08</v>
      </c>
      <c r="E133" s="3">
        <v>14.52</v>
      </c>
      <c r="F133" s="29">
        <v>0</v>
      </c>
      <c r="G133" s="29">
        <f t="shared" si="44"/>
        <v>0</v>
      </c>
      <c r="H133" s="29">
        <v>0</v>
      </c>
      <c r="I133" s="29">
        <f t="shared" si="45"/>
        <v>0</v>
      </c>
      <c r="J133" s="29">
        <v>0</v>
      </c>
      <c r="K133" s="29">
        <f t="shared" si="46"/>
        <v>0</v>
      </c>
      <c r="L133" s="29">
        <v>0</v>
      </c>
      <c r="M133" s="29">
        <f t="shared" si="47"/>
        <v>0</v>
      </c>
      <c r="N133" s="29">
        <v>0</v>
      </c>
      <c r="O133" s="29">
        <f t="shared" si="48"/>
        <v>0</v>
      </c>
      <c r="P133" s="29">
        <v>0</v>
      </c>
      <c r="Q133" s="29">
        <f t="shared" si="49"/>
        <v>0</v>
      </c>
      <c r="R133" s="29">
        <v>0</v>
      </c>
      <c r="S133" s="29">
        <f t="shared" si="50"/>
        <v>0</v>
      </c>
      <c r="T133" s="29">
        <v>0</v>
      </c>
      <c r="U133" s="29">
        <f t="shared" si="51"/>
        <v>0</v>
      </c>
      <c r="V133" s="29">
        <v>0</v>
      </c>
      <c r="W133" s="29">
        <f t="shared" si="52"/>
        <v>0</v>
      </c>
      <c r="X133" s="29">
        <v>0</v>
      </c>
      <c r="Y133" s="29">
        <f t="shared" si="53"/>
        <v>0</v>
      </c>
      <c r="Z133" s="29">
        <v>74909.09375</v>
      </c>
      <c r="AA133" s="29">
        <f t="shared" si="54"/>
        <v>2.8590993318952906E-4</v>
      </c>
      <c r="AB133" s="29">
        <v>0</v>
      </c>
      <c r="AC133" s="29">
        <f t="shared" si="55"/>
        <v>0</v>
      </c>
      <c r="AD133" s="29">
        <v>0</v>
      </c>
      <c r="AE133" s="29">
        <f t="shared" si="56"/>
        <v>0</v>
      </c>
      <c r="AF133" s="29">
        <v>0</v>
      </c>
      <c r="AG133" s="29">
        <f t="shared" si="57"/>
        <v>0</v>
      </c>
      <c r="AH133" s="29">
        <v>0</v>
      </c>
      <c r="AI133" s="29">
        <f t="shared" si="58"/>
        <v>0</v>
      </c>
      <c r="AJ133" s="29">
        <v>0</v>
      </c>
      <c r="AK133" s="29">
        <f t="shared" si="59"/>
        <v>0</v>
      </c>
      <c r="AL133" s="29">
        <v>0</v>
      </c>
      <c r="AM133" s="29">
        <f t="shared" si="60"/>
        <v>0</v>
      </c>
      <c r="AN133" s="29">
        <v>0</v>
      </c>
      <c r="AO133" s="29">
        <f t="shared" si="61"/>
        <v>0</v>
      </c>
      <c r="AP133" s="29">
        <v>0</v>
      </c>
      <c r="AQ133" s="29">
        <f t="shared" si="62"/>
        <v>0</v>
      </c>
      <c r="AR133" s="29">
        <v>0</v>
      </c>
      <c r="AS133" s="29">
        <f t="shared" si="63"/>
        <v>0</v>
      </c>
      <c r="AT133" s="29">
        <v>0</v>
      </c>
      <c r="AU133" s="29">
        <f t="shared" si="64"/>
        <v>0</v>
      </c>
      <c r="AV133" s="29">
        <v>0</v>
      </c>
      <c r="AW133" s="29">
        <f t="shared" si="65"/>
        <v>0</v>
      </c>
    </row>
    <row r="134" spans="1:49">
      <c r="A134" s="2">
        <v>312</v>
      </c>
      <c r="B134" s="2" t="s">
        <v>205</v>
      </c>
      <c r="C134" s="2" t="s">
        <v>337</v>
      </c>
      <c r="D134" s="3">
        <v>175.08</v>
      </c>
      <c r="E134" s="3">
        <v>17.04</v>
      </c>
      <c r="F134" s="29">
        <v>0</v>
      </c>
      <c r="G134" s="29">
        <f t="shared" si="44"/>
        <v>0</v>
      </c>
      <c r="H134" s="29">
        <v>0</v>
      </c>
      <c r="I134" s="29">
        <f t="shared" si="45"/>
        <v>0</v>
      </c>
      <c r="J134" s="29">
        <v>0</v>
      </c>
      <c r="K134" s="29">
        <f t="shared" si="46"/>
        <v>0</v>
      </c>
      <c r="L134" s="29">
        <v>0</v>
      </c>
      <c r="M134" s="29">
        <f t="shared" si="47"/>
        <v>0</v>
      </c>
      <c r="N134" s="29">
        <v>0</v>
      </c>
      <c r="O134" s="29">
        <f t="shared" si="48"/>
        <v>0</v>
      </c>
      <c r="P134" s="29">
        <v>0</v>
      </c>
      <c r="Q134" s="29">
        <f t="shared" si="49"/>
        <v>0</v>
      </c>
      <c r="R134" s="29">
        <v>0</v>
      </c>
      <c r="S134" s="29">
        <f t="shared" si="50"/>
        <v>0</v>
      </c>
      <c r="T134" s="29">
        <v>0</v>
      </c>
      <c r="U134" s="29">
        <f t="shared" si="51"/>
        <v>0</v>
      </c>
      <c r="V134" s="29">
        <v>0</v>
      </c>
      <c r="W134" s="29">
        <f t="shared" si="52"/>
        <v>0</v>
      </c>
      <c r="X134" s="29">
        <v>0</v>
      </c>
      <c r="Y134" s="29">
        <f t="shared" si="53"/>
        <v>0</v>
      </c>
      <c r="Z134" s="29">
        <v>0</v>
      </c>
      <c r="AA134" s="29">
        <f t="shared" si="54"/>
        <v>0</v>
      </c>
      <c r="AB134" s="29">
        <v>256246.140625</v>
      </c>
      <c r="AC134" s="29">
        <f t="shared" si="55"/>
        <v>8.3826307127904366E-4</v>
      </c>
      <c r="AD134" s="29">
        <v>0</v>
      </c>
      <c r="AE134" s="29">
        <f t="shared" si="56"/>
        <v>0</v>
      </c>
      <c r="AF134" s="29">
        <v>0</v>
      </c>
      <c r="AG134" s="29">
        <f t="shared" si="57"/>
        <v>0</v>
      </c>
      <c r="AH134" s="29">
        <v>0</v>
      </c>
      <c r="AI134" s="29">
        <f t="shared" si="58"/>
        <v>0</v>
      </c>
      <c r="AJ134" s="29">
        <v>0</v>
      </c>
      <c r="AK134" s="29">
        <f t="shared" si="59"/>
        <v>0</v>
      </c>
      <c r="AL134" s="29">
        <v>0</v>
      </c>
      <c r="AM134" s="29">
        <f t="shared" si="60"/>
        <v>0</v>
      </c>
      <c r="AN134" s="29">
        <v>0</v>
      </c>
      <c r="AO134" s="29">
        <f t="shared" si="61"/>
        <v>0</v>
      </c>
      <c r="AP134" s="29">
        <v>0</v>
      </c>
      <c r="AQ134" s="29">
        <f t="shared" si="62"/>
        <v>0</v>
      </c>
      <c r="AR134" s="29">
        <v>0</v>
      </c>
      <c r="AS134" s="29">
        <f t="shared" si="63"/>
        <v>0</v>
      </c>
      <c r="AT134" s="29">
        <v>0</v>
      </c>
      <c r="AU134" s="29">
        <f t="shared" si="64"/>
        <v>0</v>
      </c>
      <c r="AV134" s="29">
        <v>0</v>
      </c>
      <c r="AW134" s="29">
        <f t="shared" si="65"/>
        <v>0</v>
      </c>
    </row>
    <row r="135" spans="1:49">
      <c r="A135" s="2">
        <v>313</v>
      </c>
      <c r="B135" s="2" t="s">
        <v>205</v>
      </c>
      <c r="C135" s="2" t="s">
        <v>338</v>
      </c>
      <c r="D135" s="3">
        <v>175.08</v>
      </c>
      <c r="E135" s="3">
        <v>23.03</v>
      </c>
      <c r="F135" s="29">
        <v>0</v>
      </c>
      <c r="G135" s="29">
        <f t="shared" si="44"/>
        <v>0</v>
      </c>
      <c r="H135" s="29">
        <v>0</v>
      </c>
      <c r="I135" s="29">
        <f t="shared" si="45"/>
        <v>0</v>
      </c>
      <c r="J135" s="29">
        <v>0</v>
      </c>
      <c r="K135" s="29">
        <f t="shared" si="46"/>
        <v>0</v>
      </c>
      <c r="L135" s="29">
        <v>0</v>
      </c>
      <c r="M135" s="29">
        <f t="shared" si="47"/>
        <v>0</v>
      </c>
      <c r="N135" s="29">
        <v>0</v>
      </c>
      <c r="O135" s="29">
        <f t="shared" si="48"/>
        <v>0</v>
      </c>
      <c r="P135" s="29">
        <v>0</v>
      </c>
      <c r="Q135" s="29">
        <f t="shared" si="49"/>
        <v>0</v>
      </c>
      <c r="R135" s="29">
        <v>59636.375</v>
      </c>
      <c r="S135" s="29">
        <f t="shared" si="50"/>
        <v>5.5767433948496999E-5</v>
      </c>
      <c r="T135" s="29">
        <v>0</v>
      </c>
      <c r="U135" s="29">
        <f t="shared" si="51"/>
        <v>0</v>
      </c>
      <c r="V135" s="29">
        <v>0</v>
      </c>
      <c r="W135" s="29">
        <f t="shared" si="52"/>
        <v>0</v>
      </c>
      <c r="X135" s="29">
        <v>0</v>
      </c>
      <c r="Y135" s="29">
        <f t="shared" si="53"/>
        <v>0</v>
      </c>
      <c r="Z135" s="29">
        <v>0</v>
      </c>
      <c r="AA135" s="29">
        <f t="shared" si="54"/>
        <v>0</v>
      </c>
      <c r="AB135" s="29">
        <v>0</v>
      </c>
      <c r="AC135" s="29">
        <f t="shared" si="55"/>
        <v>0</v>
      </c>
      <c r="AD135" s="29">
        <v>0</v>
      </c>
      <c r="AE135" s="29">
        <f t="shared" si="56"/>
        <v>0</v>
      </c>
      <c r="AF135" s="29">
        <v>0</v>
      </c>
      <c r="AG135" s="29">
        <f t="shared" si="57"/>
        <v>0</v>
      </c>
      <c r="AH135" s="29">
        <v>0</v>
      </c>
      <c r="AI135" s="29">
        <f t="shared" si="58"/>
        <v>0</v>
      </c>
      <c r="AJ135" s="29">
        <v>0</v>
      </c>
      <c r="AK135" s="29">
        <f t="shared" si="59"/>
        <v>0</v>
      </c>
      <c r="AL135" s="29">
        <v>0</v>
      </c>
      <c r="AM135" s="29">
        <f t="shared" si="60"/>
        <v>0</v>
      </c>
      <c r="AN135" s="29">
        <v>0</v>
      </c>
      <c r="AO135" s="29">
        <f t="shared" si="61"/>
        <v>0</v>
      </c>
      <c r="AP135" s="29">
        <v>0</v>
      </c>
      <c r="AQ135" s="29">
        <f t="shared" si="62"/>
        <v>0</v>
      </c>
      <c r="AR135" s="29">
        <v>0</v>
      </c>
      <c r="AS135" s="29">
        <f t="shared" si="63"/>
        <v>0</v>
      </c>
      <c r="AT135" s="29">
        <v>0</v>
      </c>
      <c r="AU135" s="29">
        <f t="shared" si="64"/>
        <v>0</v>
      </c>
      <c r="AV135" s="29">
        <v>0</v>
      </c>
      <c r="AW135" s="29">
        <f t="shared" si="65"/>
        <v>0</v>
      </c>
    </row>
    <row r="136" spans="1:49">
      <c r="A136" s="2">
        <v>314</v>
      </c>
      <c r="B136" s="2" t="s">
        <v>205</v>
      </c>
      <c r="C136" s="2" t="s">
        <v>339</v>
      </c>
      <c r="D136" s="3">
        <v>175.2</v>
      </c>
      <c r="E136" s="3">
        <v>14.88</v>
      </c>
      <c r="F136" s="29">
        <v>0</v>
      </c>
      <c r="G136" s="29">
        <f t="shared" si="44"/>
        <v>0</v>
      </c>
      <c r="H136" s="29">
        <v>0</v>
      </c>
      <c r="I136" s="29">
        <f t="shared" si="45"/>
        <v>0</v>
      </c>
      <c r="J136" s="29">
        <v>0</v>
      </c>
      <c r="K136" s="29">
        <f t="shared" si="46"/>
        <v>0</v>
      </c>
      <c r="L136" s="29">
        <v>0</v>
      </c>
      <c r="M136" s="29">
        <f t="shared" si="47"/>
        <v>0</v>
      </c>
      <c r="N136" s="29">
        <v>0</v>
      </c>
      <c r="O136" s="29">
        <f t="shared" si="48"/>
        <v>0</v>
      </c>
      <c r="P136" s="29">
        <v>0</v>
      </c>
      <c r="Q136" s="29">
        <f t="shared" si="49"/>
        <v>0</v>
      </c>
      <c r="R136" s="29">
        <v>0</v>
      </c>
      <c r="S136" s="29">
        <f t="shared" si="50"/>
        <v>0</v>
      </c>
      <c r="T136" s="29">
        <v>0</v>
      </c>
      <c r="U136" s="29">
        <f t="shared" si="51"/>
        <v>0</v>
      </c>
      <c r="V136" s="29">
        <v>0</v>
      </c>
      <c r="W136" s="29">
        <f t="shared" si="52"/>
        <v>0</v>
      </c>
      <c r="X136" s="29">
        <v>0</v>
      </c>
      <c r="Y136" s="29">
        <f t="shared" si="53"/>
        <v>0</v>
      </c>
      <c r="Z136" s="29">
        <v>207573.34375</v>
      </c>
      <c r="AA136" s="29">
        <f t="shared" si="54"/>
        <v>7.9225735985478604E-4</v>
      </c>
      <c r="AB136" s="29">
        <v>0</v>
      </c>
      <c r="AC136" s="29">
        <f t="shared" si="55"/>
        <v>0</v>
      </c>
      <c r="AD136" s="29">
        <v>0</v>
      </c>
      <c r="AE136" s="29">
        <f t="shared" si="56"/>
        <v>0</v>
      </c>
      <c r="AF136" s="29">
        <v>0</v>
      </c>
      <c r="AG136" s="29">
        <f t="shared" si="57"/>
        <v>0</v>
      </c>
      <c r="AH136" s="29">
        <v>0</v>
      </c>
      <c r="AI136" s="29">
        <f t="shared" si="58"/>
        <v>0</v>
      </c>
      <c r="AJ136" s="29">
        <v>0</v>
      </c>
      <c r="AK136" s="29">
        <f t="shared" si="59"/>
        <v>0</v>
      </c>
      <c r="AL136" s="29">
        <v>0</v>
      </c>
      <c r="AM136" s="29">
        <f t="shared" si="60"/>
        <v>0</v>
      </c>
      <c r="AN136" s="29">
        <v>0</v>
      </c>
      <c r="AO136" s="29">
        <f t="shared" si="61"/>
        <v>0</v>
      </c>
      <c r="AP136" s="29">
        <v>0</v>
      </c>
      <c r="AQ136" s="29">
        <f t="shared" si="62"/>
        <v>0</v>
      </c>
      <c r="AR136" s="29">
        <v>0</v>
      </c>
      <c r="AS136" s="29">
        <f t="shared" si="63"/>
        <v>0</v>
      </c>
      <c r="AT136" s="29">
        <v>0</v>
      </c>
      <c r="AU136" s="29">
        <f t="shared" si="64"/>
        <v>0</v>
      </c>
      <c r="AV136" s="29">
        <v>0</v>
      </c>
      <c r="AW136" s="29">
        <f t="shared" si="65"/>
        <v>0</v>
      </c>
    </row>
    <row r="137" spans="1:49">
      <c r="A137" s="2">
        <v>315</v>
      </c>
      <c r="B137" s="2" t="s">
        <v>205</v>
      </c>
      <c r="C137" s="2" t="s">
        <v>340</v>
      </c>
      <c r="D137" s="3">
        <v>175.2</v>
      </c>
      <c r="E137" s="3">
        <v>20.39</v>
      </c>
      <c r="F137" s="29">
        <v>0</v>
      </c>
      <c r="G137" s="29">
        <f t="shared" si="44"/>
        <v>0</v>
      </c>
      <c r="H137" s="29">
        <v>0</v>
      </c>
      <c r="I137" s="29">
        <f t="shared" si="45"/>
        <v>0</v>
      </c>
      <c r="J137" s="29">
        <v>0</v>
      </c>
      <c r="K137" s="29">
        <f t="shared" si="46"/>
        <v>0</v>
      </c>
      <c r="L137" s="29">
        <v>0</v>
      </c>
      <c r="M137" s="29">
        <f t="shared" si="47"/>
        <v>0</v>
      </c>
      <c r="N137" s="29">
        <v>2773085.75</v>
      </c>
      <c r="O137" s="29">
        <f t="shared" si="48"/>
        <v>2.6712070167195468E-3</v>
      </c>
      <c r="P137" s="29">
        <v>0</v>
      </c>
      <c r="Q137" s="29">
        <f t="shared" si="49"/>
        <v>0</v>
      </c>
      <c r="R137" s="29">
        <v>0</v>
      </c>
      <c r="S137" s="29">
        <f t="shared" si="50"/>
        <v>0</v>
      </c>
      <c r="T137" s="29">
        <v>0</v>
      </c>
      <c r="U137" s="29">
        <f t="shared" si="51"/>
        <v>0</v>
      </c>
      <c r="V137" s="29">
        <v>0</v>
      </c>
      <c r="W137" s="29">
        <f t="shared" si="52"/>
        <v>0</v>
      </c>
      <c r="X137" s="29">
        <v>0</v>
      </c>
      <c r="Y137" s="29">
        <f t="shared" si="53"/>
        <v>0</v>
      </c>
      <c r="Z137" s="29">
        <v>0</v>
      </c>
      <c r="AA137" s="29">
        <f t="shared" si="54"/>
        <v>0</v>
      </c>
      <c r="AB137" s="29">
        <v>0</v>
      </c>
      <c r="AC137" s="29">
        <f t="shared" si="55"/>
        <v>0</v>
      </c>
      <c r="AD137" s="29">
        <v>0</v>
      </c>
      <c r="AE137" s="29">
        <f t="shared" si="56"/>
        <v>0</v>
      </c>
      <c r="AF137" s="29">
        <v>0</v>
      </c>
      <c r="AG137" s="29">
        <f t="shared" si="57"/>
        <v>0</v>
      </c>
      <c r="AH137" s="29">
        <v>0</v>
      </c>
      <c r="AI137" s="29">
        <f t="shared" si="58"/>
        <v>0</v>
      </c>
      <c r="AJ137" s="29">
        <v>0</v>
      </c>
      <c r="AK137" s="29">
        <f t="shared" si="59"/>
        <v>0</v>
      </c>
      <c r="AL137" s="29">
        <v>0</v>
      </c>
      <c r="AM137" s="29">
        <f t="shared" si="60"/>
        <v>0</v>
      </c>
      <c r="AN137" s="29">
        <v>0</v>
      </c>
      <c r="AO137" s="29">
        <f t="shared" si="61"/>
        <v>0</v>
      </c>
      <c r="AP137" s="29">
        <v>0</v>
      </c>
      <c r="AQ137" s="29">
        <f t="shared" si="62"/>
        <v>0</v>
      </c>
      <c r="AR137" s="29">
        <v>0</v>
      </c>
      <c r="AS137" s="29">
        <f t="shared" si="63"/>
        <v>0</v>
      </c>
      <c r="AT137" s="29">
        <v>0</v>
      </c>
      <c r="AU137" s="29">
        <f t="shared" si="64"/>
        <v>0</v>
      </c>
      <c r="AV137" s="29">
        <v>0</v>
      </c>
      <c r="AW137" s="29">
        <f t="shared" si="65"/>
        <v>0</v>
      </c>
    </row>
    <row r="138" spans="1:49">
      <c r="A138" s="2">
        <v>316</v>
      </c>
      <c r="B138" s="2" t="s">
        <v>205</v>
      </c>
      <c r="C138" s="2" t="s">
        <v>341</v>
      </c>
      <c r="D138" s="3">
        <v>175.32</v>
      </c>
      <c r="E138" s="3">
        <v>10.02</v>
      </c>
      <c r="F138" s="29">
        <v>0</v>
      </c>
      <c r="G138" s="29">
        <f t="shared" si="44"/>
        <v>0</v>
      </c>
      <c r="H138" s="29">
        <v>0</v>
      </c>
      <c r="I138" s="29">
        <f t="shared" si="45"/>
        <v>0</v>
      </c>
      <c r="J138" s="29">
        <v>0</v>
      </c>
      <c r="K138" s="29">
        <f t="shared" si="46"/>
        <v>0</v>
      </c>
      <c r="L138" s="29">
        <v>0</v>
      </c>
      <c r="M138" s="29">
        <f t="shared" si="47"/>
        <v>0</v>
      </c>
      <c r="N138" s="29">
        <v>0</v>
      </c>
      <c r="O138" s="29">
        <f t="shared" si="48"/>
        <v>0</v>
      </c>
      <c r="P138" s="29">
        <v>0</v>
      </c>
      <c r="Q138" s="29">
        <f t="shared" si="49"/>
        <v>0</v>
      </c>
      <c r="R138" s="29">
        <v>0</v>
      </c>
      <c r="S138" s="29">
        <f t="shared" si="50"/>
        <v>0</v>
      </c>
      <c r="T138" s="29">
        <v>0</v>
      </c>
      <c r="U138" s="29">
        <f t="shared" si="51"/>
        <v>0</v>
      </c>
      <c r="V138" s="29">
        <v>0</v>
      </c>
      <c r="W138" s="29">
        <f t="shared" si="52"/>
        <v>0</v>
      </c>
      <c r="X138" s="29">
        <v>0</v>
      </c>
      <c r="Y138" s="29">
        <f t="shared" si="53"/>
        <v>0</v>
      </c>
      <c r="Z138" s="29">
        <v>0</v>
      </c>
      <c r="AA138" s="29">
        <f t="shared" si="54"/>
        <v>0</v>
      </c>
      <c r="AB138" s="29">
        <v>0</v>
      </c>
      <c r="AC138" s="29">
        <f t="shared" si="55"/>
        <v>0</v>
      </c>
      <c r="AD138" s="29">
        <v>0</v>
      </c>
      <c r="AE138" s="29">
        <f t="shared" si="56"/>
        <v>0</v>
      </c>
      <c r="AF138" s="29">
        <v>0</v>
      </c>
      <c r="AG138" s="29">
        <f t="shared" si="57"/>
        <v>0</v>
      </c>
      <c r="AH138" s="29">
        <v>0</v>
      </c>
      <c r="AI138" s="29">
        <f t="shared" si="58"/>
        <v>0</v>
      </c>
      <c r="AJ138" s="29">
        <v>0</v>
      </c>
      <c r="AK138" s="29">
        <f t="shared" si="59"/>
        <v>0</v>
      </c>
      <c r="AL138" s="29">
        <v>0</v>
      </c>
      <c r="AM138" s="29">
        <f t="shared" si="60"/>
        <v>0</v>
      </c>
      <c r="AN138" s="29">
        <v>0</v>
      </c>
      <c r="AO138" s="29">
        <f t="shared" si="61"/>
        <v>0</v>
      </c>
      <c r="AP138" s="29">
        <v>1402800</v>
      </c>
      <c r="AQ138" s="29">
        <f t="shared" si="62"/>
        <v>1.1716552534967655E-2</v>
      </c>
      <c r="AR138" s="29">
        <v>1372800</v>
      </c>
      <c r="AS138" s="29">
        <f t="shared" si="63"/>
        <v>1.3214363526747465E-2</v>
      </c>
      <c r="AT138" s="29">
        <v>8697173</v>
      </c>
      <c r="AU138" s="29">
        <f t="shared" si="64"/>
        <v>6.3079879866095451E-2</v>
      </c>
      <c r="AV138" s="29">
        <v>7816500</v>
      </c>
      <c r="AW138" s="29">
        <f t="shared" si="65"/>
        <v>5.2802063361459588E-2</v>
      </c>
    </row>
    <row r="139" spans="1:49">
      <c r="A139" s="2">
        <v>317</v>
      </c>
      <c r="B139" s="2" t="s">
        <v>205</v>
      </c>
      <c r="C139" s="2" t="s">
        <v>342</v>
      </c>
      <c r="D139" s="3">
        <v>175.32</v>
      </c>
      <c r="E139" s="3">
        <v>11.76</v>
      </c>
      <c r="F139" s="29">
        <v>0</v>
      </c>
      <c r="G139" s="29">
        <f t="shared" si="44"/>
        <v>0</v>
      </c>
      <c r="H139" s="29">
        <v>0</v>
      </c>
      <c r="I139" s="29">
        <f t="shared" si="45"/>
        <v>0</v>
      </c>
      <c r="J139" s="29">
        <v>0</v>
      </c>
      <c r="K139" s="29">
        <f t="shared" si="46"/>
        <v>0</v>
      </c>
      <c r="L139" s="29">
        <v>0</v>
      </c>
      <c r="M139" s="29">
        <f t="shared" si="47"/>
        <v>0</v>
      </c>
      <c r="N139" s="29">
        <v>0</v>
      </c>
      <c r="O139" s="29">
        <f t="shared" si="48"/>
        <v>0</v>
      </c>
      <c r="P139" s="29">
        <v>0</v>
      </c>
      <c r="Q139" s="29">
        <f t="shared" si="49"/>
        <v>0</v>
      </c>
      <c r="R139" s="29">
        <v>0</v>
      </c>
      <c r="S139" s="29">
        <f t="shared" si="50"/>
        <v>0</v>
      </c>
      <c r="T139" s="29">
        <v>0</v>
      </c>
      <c r="U139" s="29">
        <f t="shared" si="51"/>
        <v>0</v>
      </c>
      <c r="V139" s="29">
        <v>0</v>
      </c>
      <c r="W139" s="29">
        <f t="shared" si="52"/>
        <v>0</v>
      </c>
      <c r="X139" s="29">
        <v>0</v>
      </c>
      <c r="Y139" s="29">
        <f t="shared" si="53"/>
        <v>0</v>
      </c>
      <c r="Z139" s="29">
        <v>0</v>
      </c>
      <c r="AA139" s="29">
        <f t="shared" si="54"/>
        <v>0</v>
      </c>
      <c r="AB139" s="29">
        <v>0</v>
      </c>
      <c r="AC139" s="29">
        <f t="shared" si="55"/>
        <v>0</v>
      </c>
      <c r="AD139" s="29">
        <v>0</v>
      </c>
      <c r="AE139" s="29">
        <f t="shared" si="56"/>
        <v>0</v>
      </c>
      <c r="AF139" s="29">
        <v>0</v>
      </c>
      <c r="AG139" s="29">
        <f t="shared" si="57"/>
        <v>0</v>
      </c>
      <c r="AH139" s="29">
        <v>9657750</v>
      </c>
      <c r="AI139" s="29">
        <f t="shared" si="58"/>
        <v>3.9583369498447214E-2</v>
      </c>
      <c r="AJ139" s="29">
        <v>0</v>
      </c>
      <c r="AK139" s="29">
        <f t="shared" si="59"/>
        <v>0</v>
      </c>
      <c r="AL139" s="29">
        <v>0</v>
      </c>
      <c r="AM139" s="29">
        <f t="shared" si="60"/>
        <v>0</v>
      </c>
      <c r="AN139" s="29">
        <v>162400</v>
      </c>
      <c r="AO139" s="29">
        <f t="shared" si="61"/>
        <v>1.4403316393671269E-3</v>
      </c>
      <c r="AP139" s="29">
        <v>517200</v>
      </c>
      <c r="AQ139" s="29">
        <f t="shared" si="62"/>
        <v>4.3197896856895287E-3</v>
      </c>
      <c r="AR139" s="29">
        <v>0</v>
      </c>
      <c r="AS139" s="29">
        <f t="shared" si="63"/>
        <v>0</v>
      </c>
      <c r="AT139" s="29">
        <v>0</v>
      </c>
      <c r="AU139" s="29">
        <f t="shared" si="64"/>
        <v>0</v>
      </c>
      <c r="AV139" s="29">
        <v>0</v>
      </c>
      <c r="AW139" s="29">
        <f t="shared" si="65"/>
        <v>0</v>
      </c>
    </row>
    <row r="140" spans="1:49">
      <c r="A140" s="2">
        <v>318</v>
      </c>
      <c r="B140" s="2" t="s">
        <v>205</v>
      </c>
      <c r="C140" s="2" t="s">
        <v>343</v>
      </c>
      <c r="D140" s="3">
        <v>175.32</v>
      </c>
      <c r="E140" s="3">
        <v>12.45</v>
      </c>
      <c r="F140" s="29">
        <v>0</v>
      </c>
      <c r="G140" s="29">
        <f t="shared" si="44"/>
        <v>0</v>
      </c>
      <c r="H140" s="29">
        <v>0</v>
      </c>
      <c r="I140" s="29">
        <f t="shared" si="45"/>
        <v>0</v>
      </c>
      <c r="J140" s="29">
        <v>0</v>
      </c>
      <c r="K140" s="29">
        <f t="shared" si="46"/>
        <v>0</v>
      </c>
      <c r="L140" s="29">
        <v>0</v>
      </c>
      <c r="M140" s="29">
        <f t="shared" si="47"/>
        <v>0</v>
      </c>
      <c r="N140" s="29">
        <v>0</v>
      </c>
      <c r="O140" s="29">
        <f t="shared" si="48"/>
        <v>0</v>
      </c>
      <c r="P140" s="29">
        <v>0</v>
      </c>
      <c r="Q140" s="29">
        <f t="shared" si="49"/>
        <v>0</v>
      </c>
      <c r="R140" s="29">
        <v>0</v>
      </c>
      <c r="S140" s="29">
        <f t="shared" si="50"/>
        <v>0</v>
      </c>
      <c r="T140" s="29">
        <v>0</v>
      </c>
      <c r="U140" s="29">
        <f t="shared" si="51"/>
        <v>0</v>
      </c>
      <c r="V140" s="29">
        <v>0</v>
      </c>
      <c r="W140" s="29">
        <f t="shared" si="52"/>
        <v>0</v>
      </c>
      <c r="X140" s="29">
        <v>0</v>
      </c>
      <c r="Y140" s="29">
        <f t="shared" si="53"/>
        <v>0</v>
      </c>
      <c r="Z140" s="29">
        <v>0</v>
      </c>
      <c r="AA140" s="29">
        <f t="shared" si="54"/>
        <v>0</v>
      </c>
      <c r="AB140" s="29">
        <v>0</v>
      </c>
      <c r="AC140" s="29">
        <f t="shared" si="55"/>
        <v>0</v>
      </c>
      <c r="AD140" s="29">
        <v>152800</v>
      </c>
      <c r="AE140" s="29">
        <f t="shared" si="56"/>
        <v>7.1246929924481499E-4</v>
      </c>
      <c r="AF140" s="29">
        <v>0</v>
      </c>
      <c r="AG140" s="29">
        <f t="shared" si="57"/>
        <v>0</v>
      </c>
      <c r="AH140" s="29">
        <v>5491976.5</v>
      </c>
      <c r="AI140" s="29">
        <f t="shared" si="58"/>
        <v>2.250948047695259E-2</v>
      </c>
      <c r="AJ140" s="29">
        <v>15506118</v>
      </c>
      <c r="AK140" s="29">
        <f t="shared" si="59"/>
        <v>6.0378732095570174E-2</v>
      </c>
      <c r="AL140" s="29">
        <v>0</v>
      </c>
      <c r="AM140" s="29">
        <f t="shared" si="60"/>
        <v>0</v>
      </c>
      <c r="AN140" s="29">
        <v>232400.015625</v>
      </c>
      <c r="AO140" s="29">
        <f t="shared" si="61"/>
        <v>2.0611643811213188E-3</v>
      </c>
      <c r="AP140" s="29">
        <v>0</v>
      </c>
      <c r="AQ140" s="29">
        <f t="shared" si="62"/>
        <v>0</v>
      </c>
      <c r="AR140" s="29">
        <v>0</v>
      </c>
      <c r="AS140" s="29">
        <f t="shared" si="63"/>
        <v>0</v>
      </c>
      <c r="AT140" s="29">
        <v>0</v>
      </c>
      <c r="AU140" s="29">
        <f t="shared" si="64"/>
        <v>0</v>
      </c>
      <c r="AV140" s="29">
        <v>0</v>
      </c>
      <c r="AW140" s="29">
        <f t="shared" si="65"/>
        <v>0</v>
      </c>
    </row>
    <row r="141" spans="1:49">
      <c r="A141" s="2">
        <v>319</v>
      </c>
      <c r="B141" s="2" t="s">
        <v>205</v>
      </c>
      <c r="C141" s="2" t="s">
        <v>344</v>
      </c>
      <c r="D141" s="3">
        <v>175.32</v>
      </c>
      <c r="E141" s="3">
        <v>17.760000000000002</v>
      </c>
      <c r="F141" s="29">
        <v>0</v>
      </c>
      <c r="G141" s="29">
        <f t="shared" si="44"/>
        <v>0</v>
      </c>
      <c r="H141" s="29">
        <v>0</v>
      </c>
      <c r="I141" s="29">
        <f t="shared" si="45"/>
        <v>0</v>
      </c>
      <c r="J141" s="29">
        <v>0</v>
      </c>
      <c r="K141" s="29">
        <f t="shared" si="46"/>
        <v>0</v>
      </c>
      <c r="L141" s="29">
        <v>0</v>
      </c>
      <c r="M141" s="29">
        <f t="shared" si="47"/>
        <v>0</v>
      </c>
      <c r="N141" s="29">
        <v>0</v>
      </c>
      <c r="O141" s="29">
        <f t="shared" si="48"/>
        <v>0</v>
      </c>
      <c r="P141" s="29">
        <v>0</v>
      </c>
      <c r="Q141" s="29">
        <f t="shared" si="49"/>
        <v>0</v>
      </c>
      <c r="R141" s="29">
        <v>312400</v>
      </c>
      <c r="S141" s="29">
        <f t="shared" si="50"/>
        <v>2.9213288643903092E-4</v>
      </c>
      <c r="T141" s="29">
        <v>0</v>
      </c>
      <c r="U141" s="29">
        <f t="shared" si="51"/>
        <v>0</v>
      </c>
      <c r="V141" s="29">
        <v>3889500</v>
      </c>
      <c r="W141" s="29">
        <f t="shared" si="52"/>
        <v>9.4334800364743159E-3</v>
      </c>
      <c r="X141" s="29">
        <v>3422250</v>
      </c>
      <c r="Y141" s="29">
        <f t="shared" si="53"/>
        <v>9.3052020573739583E-3</v>
      </c>
      <c r="Z141" s="29">
        <v>1678320</v>
      </c>
      <c r="AA141" s="29">
        <f t="shared" si="54"/>
        <v>6.4057424145603208E-3</v>
      </c>
      <c r="AB141" s="29">
        <v>0</v>
      </c>
      <c r="AC141" s="29">
        <f t="shared" si="55"/>
        <v>0</v>
      </c>
      <c r="AD141" s="29">
        <v>0</v>
      </c>
      <c r="AE141" s="29">
        <f t="shared" si="56"/>
        <v>0</v>
      </c>
      <c r="AF141" s="29">
        <v>0</v>
      </c>
      <c r="AG141" s="29">
        <f t="shared" si="57"/>
        <v>0</v>
      </c>
      <c r="AH141" s="29">
        <v>0</v>
      </c>
      <c r="AI141" s="29">
        <f t="shared" si="58"/>
        <v>0</v>
      </c>
      <c r="AJ141" s="29">
        <v>0</v>
      </c>
      <c r="AK141" s="29">
        <f t="shared" si="59"/>
        <v>0</v>
      </c>
      <c r="AL141" s="29">
        <v>0</v>
      </c>
      <c r="AM141" s="29">
        <f t="shared" si="60"/>
        <v>0</v>
      </c>
      <c r="AN141" s="29">
        <v>0</v>
      </c>
      <c r="AO141" s="29">
        <f t="shared" si="61"/>
        <v>0</v>
      </c>
      <c r="AP141" s="29">
        <v>0</v>
      </c>
      <c r="AQ141" s="29">
        <f t="shared" si="62"/>
        <v>0</v>
      </c>
      <c r="AR141" s="29">
        <v>0</v>
      </c>
      <c r="AS141" s="29">
        <f t="shared" si="63"/>
        <v>0</v>
      </c>
      <c r="AT141" s="29">
        <v>0</v>
      </c>
      <c r="AU141" s="29">
        <f t="shared" si="64"/>
        <v>0</v>
      </c>
      <c r="AV141" s="29">
        <v>0</v>
      </c>
      <c r="AW141" s="29">
        <f t="shared" si="65"/>
        <v>0</v>
      </c>
    </row>
    <row r="142" spans="1:49">
      <c r="A142" s="2">
        <v>320</v>
      </c>
      <c r="B142" s="2" t="s">
        <v>205</v>
      </c>
      <c r="C142" s="2" t="s">
        <v>345</v>
      </c>
      <c r="D142" s="3">
        <v>175.32</v>
      </c>
      <c r="E142" s="3">
        <v>19.989999999999998</v>
      </c>
      <c r="F142" s="29">
        <v>624000</v>
      </c>
      <c r="G142" s="29">
        <f t="shared" si="44"/>
        <v>4.1857667290964391E-3</v>
      </c>
      <c r="H142" s="29">
        <v>571600</v>
      </c>
      <c r="I142" s="29">
        <f t="shared" si="45"/>
        <v>3.7571104352155243E-3</v>
      </c>
      <c r="J142" s="29">
        <v>410400</v>
      </c>
      <c r="K142" s="29">
        <f t="shared" si="46"/>
        <v>5.9632912034669576E-4</v>
      </c>
      <c r="L142" s="29">
        <v>430933.34375</v>
      </c>
      <c r="M142" s="29">
        <f t="shared" si="47"/>
        <v>4.9091741354262875E-4</v>
      </c>
      <c r="N142" s="29">
        <v>1910720</v>
      </c>
      <c r="O142" s="29">
        <f t="shared" si="48"/>
        <v>1.8405232045155375E-3</v>
      </c>
      <c r="P142" s="29">
        <v>2131538.5</v>
      </c>
      <c r="Q142" s="29">
        <f t="shared" si="49"/>
        <v>2.2077752253702185E-3</v>
      </c>
      <c r="R142" s="29">
        <v>7014635.5</v>
      </c>
      <c r="S142" s="29">
        <f t="shared" si="50"/>
        <v>6.5595573493364111E-3</v>
      </c>
      <c r="T142" s="29">
        <v>7127619</v>
      </c>
      <c r="U142" s="29">
        <f t="shared" si="51"/>
        <v>7.2337498026792965E-3</v>
      </c>
      <c r="V142" s="29">
        <v>0</v>
      </c>
      <c r="W142" s="29">
        <f t="shared" si="52"/>
        <v>0</v>
      </c>
      <c r="X142" s="29">
        <v>0</v>
      </c>
      <c r="Y142" s="29">
        <f t="shared" si="53"/>
        <v>0</v>
      </c>
      <c r="Z142" s="29">
        <v>0</v>
      </c>
      <c r="AA142" s="29">
        <f t="shared" si="54"/>
        <v>0</v>
      </c>
      <c r="AB142" s="29">
        <v>0</v>
      </c>
      <c r="AC142" s="29">
        <f t="shared" si="55"/>
        <v>0</v>
      </c>
      <c r="AD142" s="29">
        <v>0</v>
      </c>
      <c r="AE142" s="29">
        <f t="shared" si="56"/>
        <v>0</v>
      </c>
      <c r="AF142" s="29">
        <v>0</v>
      </c>
      <c r="AG142" s="29">
        <f t="shared" si="57"/>
        <v>0</v>
      </c>
      <c r="AH142" s="29">
        <v>0</v>
      </c>
      <c r="AI142" s="29">
        <f t="shared" si="58"/>
        <v>0</v>
      </c>
      <c r="AJ142" s="29">
        <v>0</v>
      </c>
      <c r="AK142" s="29">
        <f t="shared" si="59"/>
        <v>0</v>
      </c>
      <c r="AL142" s="29">
        <v>0</v>
      </c>
      <c r="AM142" s="29">
        <f t="shared" si="60"/>
        <v>0</v>
      </c>
      <c r="AN142" s="29">
        <v>0</v>
      </c>
      <c r="AO142" s="29">
        <f t="shared" si="61"/>
        <v>0</v>
      </c>
      <c r="AP142" s="29">
        <v>0</v>
      </c>
      <c r="AQ142" s="29">
        <f t="shared" si="62"/>
        <v>0</v>
      </c>
      <c r="AR142" s="29">
        <v>0</v>
      </c>
      <c r="AS142" s="29">
        <f t="shared" si="63"/>
        <v>0</v>
      </c>
      <c r="AT142" s="29">
        <v>0</v>
      </c>
      <c r="AU142" s="29">
        <f t="shared" si="64"/>
        <v>0</v>
      </c>
      <c r="AV142" s="29">
        <v>0</v>
      </c>
      <c r="AW142" s="29">
        <f t="shared" si="65"/>
        <v>0</v>
      </c>
    </row>
    <row r="143" spans="1:49">
      <c r="A143" s="2">
        <v>321</v>
      </c>
      <c r="B143" s="2" t="s">
        <v>205</v>
      </c>
      <c r="C143" s="2" t="s">
        <v>346</v>
      </c>
      <c r="D143" s="3">
        <v>175.44</v>
      </c>
      <c r="E143" s="3">
        <v>17.04</v>
      </c>
      <c r="F143" s="29">
        <v>0</v>
      </c>
      <c r="G143" s="29">
        <f t="shared" si="44"/>
        <v>0</v>
      </c>
      <c r="H143" s="29">
        <v>0</v>
      </c>
      <c r="I143" s="29">
        <f t="shared" si="45"/>
        <v>0</v>
      </c>
      <c r="J143" s="29">
        <v>0</v>
      </c>
      <c r="K143" s="29">
        <f t="shared" si="46"/>
        <v>0</v>
      </c>
      <c r="L143" s="29">
        <v>0</v>
      </c>
      <c r="M143" s="29">
        <f t="shared" si="47"/>
        <v>0</v>
      </c>
      <c r="N143" s="29">
        <v>0</v>
      </c>
      <c r="O143" s="29">
        <f t="shared" si="48"/>
        <v>0</v>
      </c>
      <c r="P143" s="29">
        <v>0</v>
      </c>
      <c r="Q143" s="29">
        <f t="shared" si="49"/>
        <v>0</v>
      </c>
      <c r="R143" s="29">
        <v>0</v>
      </c>
      <c r="S143" s="29">
        <f t="shared" si="50"/>
        <v>0</v>
      </c>
      <c r="T143" s="29">
        <v>0</v>
      </c>
      <c r="U143" s="29">
        <f t="shared" si="51"/>
        <v>0</v>
      </c>
      <c r="V143" s="29">
        <v>284800</v>
      </c>
      <c r="W143" s="29">
        <f t="shared" si="52"/>
        <v>6.9074562652985858E-4</v>
      </c>
      <c r="X143" s="29">
        <v>0</v>
      </c>
      <c r="Y143" s="29">
        <f t="shared" si="53"/>
        <v>0</v>
      </c>
      <c r="Z143" s="29">
        <v>920800.0625</v>
      </c>
      <c r="AA143" s="29">
        <f t="shared" si="54"/>
        <v>3.5144716238178918E-3</v>
      </c>
      <c r="AB143" s="29">
        <v>900923.0625</v>
      </c>
      <c r="AC143" s="29">
        <f t="shared" si="55"/>
        <v>2.9472074448238213E-3</v>
      </c>
      <c r="AD143" s="29">
        <v>0</v>
      </c>
      <c r="AE143" s="29">
        <f t="shared" si="56"/>
        <v>0</v>
      </c>
      <c r="AF143" s="29">
        <v>0</v>
      </c>
      <c r="AG143" s="29">
        <f t="shared" si="57"/>
        <v>0</v>
      </c>
      <c r="AH143" s="29">
        <v>0</v>
      </c>
      <c r="AI143" s="29">
        <f t="shared" si="58"/>
        <v>0</v>
      </c>
      <c r="AJ143" s="29">
        <v>0</v>
      </c>
      <c r="AK143" s="29">
        <f t="shared" si="59"/>
        <v>0</v>
      </c>
      <c r="AL143" s="29">
        <v>0</v>
      </c>
      <c r="AM143" s="29">
        <f t="shared" si="60"/>
        <v>0</v>
      </c>
      <c r="AN143" s="29">
        <v>0</v>
      </c>
      <c r="AO143" s="29">
        <f t="shared" si="61"/>
        <v>0</v>
      </c>
      <c r="AP143" s="29">
        <v>0</v>
      </c>
      <c r="AQ143" s="29">
        <f t="shared" si="62"/>
        <v>0</v>
      </c>
      <c r="AR143" s="29">
        <v>0</v>
      </c>
      <c r="AS143" s="29">
        <f t="shared" si="63"/>
        <v>0</v>
      </c>
      <c r="AT143" s="29">
        <v>0</v>
      </c>
      <c r="AU143" s="29">
        <f t="shared" si="64"/>
        <v>0</v>
      </c>
      <c r="AV143" s="29">
        <v>0</v>
      </c>
      <c r="AW143" s="29">
        <f t="shared" si="65"/>
        <v>0</v>
      </c>
    </row>
    <row r="144" spans="1:49">
      <c r="A144" s="2">
        <v>322</v>
      </c>
      <c r="B144" s="2" t="s">
        <v>205</v>
      </c>
      <c r="C144" s="2" t="s">
        <v>347</v>
      </c>
      <c r="D144" s="3">
        <v>175.44</v>
      </c>
      <c r="E144" s="3">
        <v>25.68</v>
      </c>
      <c r="F144" s="29">
        <v>0</v>
      </c>
      <c r="G144" s="29">
        <f t="shared" si="44"/>
        <v>0</v>
      </c>
      <c r="H144" s="29">
        <v>0</v>
      </c>
      <c r="I144" s="29">
        <f t="shared" si="45"/>
        <v>0</v>
      </c>
      <c r="J144" s="29">
        <v>0</v>
      </c>
      <c r="K144" s="29">
        <f t="shared" si="46"/>
        <v>0</v>
      </c>
      <c r="L144" s="29">
        <v>0</v>
      </c>
      <c r="M144" s="29">
        <f t="shared" si="47"/>
        <v>0</v>
      </c>
      <c r="N144" s="29">
        <v>0</v>
      </c>
      <c r="O144" s="29">
        <f t="shared" si="48"/>
        <v>0</v>
      </c>
      <c r="P144" s="29">
        <v>3224000</v>
      </c>
      <c r="Q144" s="29">
        <f t="shared" si="49"/>
        <v>3.3393097645637577E-3</v>
      </c>
      <c r="R144" s="29">
        <v>788676.9375</v>
      </c>
      <c r="S144" s="29">
        <f t="shared" si="50"/>
        <v>7.3751110825790714E-4</v>
      </c>
      <c r="T144" s="29">
        <v>939400</v>
      </c>
      <c r="U144" s="29">
        <f t="shared" si="51"/>
        <v>9.5338773924881937E-4</v>
      </c>
      <c r="V144" s="29">
        <v>0</v>
      </c>
      <c r="W144" s="29">
        <f t="shared" si="52"/>
        <v>0</v>
      </c>
      <c r="X144" s="29">
        <v>0</v>
      </c>
      <c r="Y144" s="29">
        <f t="shared" si="53"/>
        <v>0</v>
      </c>
      <c r="Z144" s="29">
        <v>0</v>
      </c>
      <c r="AA144" s="29">
        <f t="shared" si="54"/>
        <v>0</v>
      </c>
      <c r="AB144" s="29">
        <v>0</v>
      </c>
      <c r="AC144" s="29">
        <f t="shared" si="55"/>
        <v>0</v>
      </c>
      <c r="AD144" s="29">
        <v>0</v>
      </c>
      <c r="AE144" s="29">
        <f t="shared" si="56"/>
        <v>0</v>
      </c>
      <c r="AF144" s="29">
        <v>0</v>
      </c>
      <c r="AG144" s="29">
        <f t="shared" si="57"/>
        <v>0</v>
      </c>
      <c r="AH144" s="29">
        <v>0</v>
      </c>
      <c r="AI144" s="29">
        <f t="shared" si="58"/>
        <v>0</v>
      </c>
      <c r="AJ144" s="29">
        <v>0</v>
      </c>
      <c r="AK144" s="29">
        <f t="shared" si="59"/>
        <v>0</v>
      </c>
      <c r="AL144" s="29">
        <v>0</v>
      </c>
      <c r="AM144" s="29">
        <f t="shared" si="60"/>
        <v>0</v>
      </c>
      <c r="AN144" s="29">
        <v>0</v>
      </c>
      <c r="AO144" s="29">
        <f t="shared" si="61"/>
        <v>0</v>
      </c>
      <c r="AP144" s="29">
        <v>0</v>
      </c>
      <c r="AQ144" s="29">
        <f t="shared" si="62"/>
        <v>0</v>
      </c>
      <c r="AR144" s="29">
        <v>0</v>
      </c>
      <c r="AS144" s="29">
        <f t="shared" si="63"/>
        <v>0</v>
      </c>
      <c r="AT144" s="29">
        <v>0</v>
      </c>
      <c r="AU144" s="29">
        <f t="shared" si="64"/>
        <v>0</v>
      </c>
      <c r="AV144" s="29">
        <v>0</v>
      </c>
      <c r="AW144" s="29">
        <f t="shared" si="65"/>
        <v>0</v>
      </c>
    </row>
    <row r="145" spans="1:49">
      <c r="A145" s="2">
        <v>323</v>
      </c>
      <c r="B145" s="2" t="s">
        <v>205</v>
      </c>
      <c r="C145" s="2" t="s">
        <v>348</v>
      </c>
      <c r="D145" s="3">
        <v>175.68</v>
      </c>
      <c r="E145" s="3">
        <v>23.43</v>
      </c>
      <c r="F145" s="29">
        <v>0</v>
      </c>
      <c r="G145" s="29">
        <f t="shared" si="44"/>
        <v>0</v>
      </c>
      <c r="H145" s="29">
        <v>0</v>
      </c>
      <c r="I145" s="29">
        <f t="shared" si="45"/>
        <v>0</v>
      </c>
      <c r="J145" s="29">
        <v>0</v>
      </c>
      <c r="K145" s="29">
        <f t="shared" si="46"/>
        <v>0</v>
      </c>
      <c r="L145" s="29">
        <v>0</v>
      </c>
      <c r="M145" s="29">
        <f t="shared" si="47"/>
        <v>0</v>
      </c>
      <c r="N145" s="29">
        <v>0</v>
      </c>
      <c r="O145" s="29">
        <f t="shared" si="48"/>
        <v>0</v>
      </c>
      <c r="P145" s="29">
        <v>0</v>
      </c>
      <c r="Q145" s="29">
        <f t="shared" si="49"/>
        <v>0</v>
      </c>
      <c r="R145" s="29">
        <v>219519.984375</v>
      </c>
      <c r="S145" s="29">
        <f t="shared" si="50"/>
        <v>2.0527851045620908E-4</v>
      </c>
      <c r="T145" s="29">
        <v>0</v>
      </c>
      <c r="U145" s="29">
        <f t="shared" si="51"/>
        <v>0</v>
      </c>
      <c r="V145" s="29">
        <v>0</v>
      </c>
      <c r="W145" s="29">
        <f t="shared" si="52"/>
        <v>0</v>
      </c>
      <c r="X145" s="29">
        <v>0</v>
      </c>
      <c r="Y145" s="29">
        <f t="shared" si="53"/>
        <v>0</v>
      </c>
      <c r="Z145" s="29">
        <v>0</v>
      </c>
      <c r="AA145" s="29">
        <f t="shared" si="54"/>
        <v>0</v>
      </c>
      <c r="AB145" s="29">
        <v>0</v>
      </c>
      <c r="AC145" s="29">
        <f t="shared" si="55"/>
        <v>0</v>
      </c>
      <c r="AD145" s="29">
        <v>0</v>
      </c>
      <c r="AE145" s="29">
        <f t="shared" si="56"/>
        <v>0</v>
      </c>
      <c r="AF145" s="29">
        <v>0</v>
      </c>
      <c r="AG145" s="29">
        <f t="shared" si="57"/>
        <v>0</v>
      </c>
      <c r="AH145" s="29">
        <v>0</v>
      </c>
      <c r="AI145" s="29">
        <f t="shared" si="58"/>
        <v>0</v>
      </c>
      <c r="AJ145" s="29">
        <v>0</v>
      </c>
      <c r="AK145" s="29">
        <f t="shared" si="59"/>
        <v>0</v>
      </c>
      <c r="AL145" s="29">
        <v>0</v>
      </c>
      <c r="AM145" s="29">
        <f t="shared" si="60"/>
        <v>0</v>
      </c>
      <c r="AN145" s="29">
        <v>0</v>
      </c>
      <c r="AO145" s="29">
        <f t="shared" si="61"/>
        <v>0</v>
      </c>
      <c r="AP145" s="29">
        <v>0</v>
      </c>
      <c r="AQ145" s="29">
        <f t="shared" si="62"/>
        <v>0</v>
      </c>
      <c r="AR145" s="29">
        <v>0</v>
      </c>
      <c r="AS145" s="29">
        <f t="shared" si="63"/>
        <v>0</v>
      </c>
      <c r="AT145" s="29">
        <v>0</v>
      </c>
      <c r="AU145" s="29">
        <f t="shared" si="64"/>
        <v>0</v>
      </c>
      <c r="AV145" s="29">
        <v>0</v>
      </c>
      <c r="AW145" s="29">
        <f t="shared" si="65"/>
        <v>0</v>
      </c>
    </row>
    <row r="146" spans="1:49">
      <c r="A146" s="2">
        <v>324</v>
      </c>
      <c r="B146" s="2" t="s">
        <v>205</v>
      </c>
      <c r="C146" s="2" t="s">
        <v>349</v>
      </c>
      <c r="D146" s="3">
        <v>175.68</v>
      </c>
      <c r="E146" s="3">
        <v>25.68</v>
      </c>
      <c r="F146" s="29">
        <v>0</v>
      </c>
      <c r="G146" s="29">
        <f t="shared" si="44"/>
        <v>0</v>
      </c>
      <c r="H146" s="29">
        <v>0</v>
      </c>
      <c r="I146" s="29">
        <f t="shared" si="45"/>
        <v>0</v>
      </c>
      <c r="J146" s="29">
        <v>637266.6875</v>
      </c>
      <c r="K146" s="29">
        <f t="shared" si="46"/>
        <v>9.2597632354563268E-4</v>
      </c>
      <c r="L146" s="29">
        <v>1068228.625</v>
      </c>
      <c r="M146" s="29">
        <f t="shared" si="47"/>
        <v>1.2169214595782799E-3</v>
      </c>
      <c r="N146" s="29">
        <v>0</v>
      </c>
      <c r="O146" s="29">
        <f t="shared" si="48"/>
        <v>0</v>
      </c>
      <c r="P146" s="29">
        <v>3688060.5</v>
      </c>
      <c r="Q146" s="29">
        <f t="shared" si="49"/>
        <v>3.8199678783969898E-3</v>
      </c>
      <c r="R146" s="29">
        <v>553107.6875</v>
      </c>
      <c r="S146" s="29">
        <f t="shared" si="50"/>
        <v>5.1722453668691588E-4</v>
      </c>
      <c r="T146" s="29">
        <v>653400</v>
      </c>
      <c r="U146" s="29">
        <f t="shared" si="51"/>
        <v>6.6312917694824212E-4</v>
      </c>
      <c r="V146" s="29">
        <v>0</v>
      </c>
      <c r="W146" s="29">
        <f t="shared" si="52"/>
        <v>0</v>
      </c>
      <c r="X146" s="29">
        <v>0</v>
      </c>
      <c r="Y146" s="29">
        <f t="shared" si="53"/>
        <v>0</v>
      </c>
      <c r="Z146" s="29">
        <v>0</v>
      </c>
      <c r="AA146" s="29">
        <f t="shared" si="54"/>
        <v>0</v>
      </c>
      <c r="AB146" s="29">
        <v>0</v>
      </c>
      <c r="AC146" s="29">
        <f t="shared" si="55"/>
        <v>0</v>
      </c>
      <c r="AD146" s="29">
        <v>0</v>
      </c>
      <c r="AE146" s="29">
        <f t="shared" si="56"/>
        <v>0</v>
      </c>
      <c r="AF146" s="29">
        <v>0</v>
      </c>
      <c r="AG146" s="29">
        <f t="shared" si="57"/>
        <v>0</v>
      </c>
      <c r="AH146" s="29">
        <v>0</v>
      </c>
      <c r="AI146" s="29">
        <f t="shared" si="58"/>
        <v>0</v>
      </c>
      <c r="AJ146" s="29">
        <v>0</v>
      </c>
      <c r="AK146" s="29">
        <f t="shared" si="59"/>
        <v>0</v>
      </c>
      <c r="AL146" s="29">
        <v>0</v>
      </c>
      <c r="AM146" s="29">
        <f t="shared" si="60"/>
        <v>0</v>
      </c>
      <c r="AN146" s="29">
        <v>0</v>
      </c>
      <c r="AO146" s="29">
        <f t="shared" si="61"/>
        <v>0</v>
      </c>
      <c r="AP146" s="29">
        <v>0</v>
      </c>
      <c r="AQ146" s="29">
        <f t="shared" si="62"/>
        <v>0</v>
      </c>
      <c r="AR146" s="29">
        <v>0</v>
      </c>
      <c r="AS146" s="29">
        <f t="shared" si="63"/>
        <v>0</v>
      </c>
      <c r="AT146" s="29">
        <v>0</v>
      </c>
      <c r="AU146" s="29">
        <f t="shared" si="64"/>
        <v>0</v>
      </c>
      <c r="AV146" s="29">
        <v>0</v>
      </c>
      <c r="AW146" s="29">
        <f t="shared" si="65"/>
        <v>0</v>
      </c>
    </row>
    <row r="147" spans="1:49">
      <c r="A147" s="2">
        <v>325</v>
      </c>
      <c r="B147" s="2" t="s">
        <v>205</v>
      </c>
      <c r="C147" s="2" t="s">
        <v>350</v>
      </c>
      <c r="D147" s="3">
        <v>176.4</v>
      </c>
      <c r="E147" s="3">
        <v>26.45</v>
      </c>
      <c r="F147" s="29">
        <v>0</v>
      </c>
      <c r="G147" s="29">
        <f t="shared" si="44"/>
        <v>0</v>
      </c>
      <c r="H147" s="29">
        <v>0</v>
      </c>
      <c r="I147" s="29">
        <f t="shared" si="45"/>
        <v>0</v>
      </c>
      <c r="J147" s="29">
        <v>95833.3359375</v>
      </c>
      <c r="K147" s="29">
        <f t="shared" si="46"/>
        <v>1.3925002173367145E-4</v>
      </c>
      <c r="L147" s="29">
        <v>0</v>
      </c>
      <c r="M147" s="29">
        <f t="shared" si="47"/>
        <v>0</v>
      </c>
      <c r="N147" s="29">
        <v>0</v>
      </c>
      <c r="O147" s="29">
        <f t="shared" si="48"/>
        <v>0</v>
      </c>
      <c r="P147" s="29">
        <v>0</v>
      </c>
      <c r="Q147" s="29">
        <f t="shared" si="49"/>
        <v>0</v>
      </c>
      <c r="R147" s="29">
        <v>0</v>
      </c>
      <c r="S147" s="29">
        <f t="shared" si="50"/>
        <v>0</v>
      </c>
      <c r="T147" s="29">
        <v>0</v>
      </c>
      <c r="U147" s="29">
        <f t="shared" si="51"/>
        <v>0</v>
      </c>
      <c r="V147" s="29">
        <v>0</v>
      </c>
      <c r="W147" s="29">
        <f t="shared" si="52"/>
        <v>0</v>
      </c>
      <c r="X147" s="29">
        <v>0</v>
      </c>
      <c r="Y147" s="29">
        <f t="shared" si="53"/>
        <v>0</v>
      </c>
      <c r="Z147" s="29">
        <v>0</v>
      </c>
      <c r="AA147" s="29">
        <f t="shared" si="54"/>
        <v>0</v>
      </c>
      <c r="AB147" s="29">
        <v>0</v>
      </c>
      <c r="AC147" s="29">
        <f t="shared" si="55"/>
        <v>0</v>
      </c>
      <c r="AD147" s="29">
        <v>0</v>
      </c>
      <c r="AE147" s="29">
        <f t="shared" si="56"/>
        <v>0</v>
      </c>
      <c r="AF147" s="29">
        <v>0</v>
      </c>
      <c r="AG147" s="29">
        <f t="shared" si="57"/>
        <v>0</v>
      </c>
      <c r="AH147" s="29">
        <v>0</v>
      </c>
      <c r="AI147" s="29">
        <f t="shared" si="58"/>
        <v>0</v>
      </c>
      <c r="AJ147" s="29">
        <v>0</v>
      </c>
      <c r="AK147" s="29">
        <f t="shared" si="59"/>
        <v>0</v>
      </c>
      <c r="AL147" s="29">
        <v>0</v>
      </c>
      <c r="AM147" s="29">
        <f t="shared" si="60"/>
        <v>0</v>
      </c>
      <c r="AN147" s="29">
        <v>0</v>
      </c>
      <c r="AO147" s="29">
        <f t="shared" si="61"/>
        <v>0</v>
      </c>
      <c r="AP147" s="29">
        <v>0</v>
      </c>
      <c r="AQ147" s="29">
        <f t="shared" si="62"/>
        <v>0</v>
      </c>
      <c r="AR147" s="29">
        <v>0</v>
      </c>
      <c r="AS147" s="29">
        <f t="shared" si="63"/>
        <v>0</v>
      </c>
      <c r="AT147" s="29">
        <v>0</v>
      </c>
      <c r="AU147" s="29">
        <f t="shared" si="64"/>
        <v>0</v>
      </c>
      <c r="AV147" s="29">
        <v>0</v>
      </c>
      <c r="AW147" s="29">
        <f t="shared" si="65"/>
        <v>0</v>
      </c>
    </row>
    <row r="148" spans="1:49">
      <c r="A148" s="2">
        <v>326</v>
      </c>
      <c r="B148" s="2" t="s">
        <v>205</v>
      </c>
      <c r="C148" s="2" t="s">
        <v>351</v>
      </c>
      <c r="D148" s="3">
        <v>176.52</v>
      </c>
      <c r="E148" s="3">
        <v>26.03</v>
      </c>
      <c r="F148" s="29">
        <v>0</v>
      </c>
      <c r="G148" s="29">
        <f t="shared" si="44"/>
        <v>0</v>
      </c>
      <c r="H148" s="29">
        <v>0</v>
      </c>
      <c r="I148" s="29">
        <f t="shared" si="45"/>
        <v>0</v>
      </c>
      <c r="J148" s="29">
        <v>0</v>
      </c>
      <c r="K148" s="29">
        <f t="shared" si="46"/>
        <v>0</v>
      </c>
      <c r="L148" s="29">
        <v>399715.5625</v>
      </c>
      <c r="M148" s="29">
        <f t="shared" si="47"/>
        <v>4.5535425128085587E-4</v>
      </c>
      <c r="N148" s="29">
        <v>0</v>
      </c>
      <c r="O148" s="29">
        <f t="shared" si="48"/>
        <v>0</v>
      </c>
      <c r="P148" s="29">
        <v>0</v>
      </c>
      <c r="Q148" s="29">
        <f t="shared" si="49"/>
        <v>0</v>
      </c>
      <c r="R148" s="29">
        <v>0</v>
      </c>
      <c r="S148" s="29">
        <f t="shared" si="50"/>
        <v>0</v>
      </c>
      <c r="T148" s="29">
        <v>0</v>
      </c>
      <c r="U148" s="29">
        <f t="shared" si="51"/>
        <v>0</v>
      </c>
      <c r="V148" s="29">
        <v>0</v>
      </c>
      <c r="W148" s="29">
        <f t="shared" si="52"/>
        <v>0</v>
      </c>
      <c r="X148" s="29">
        <v>0</v>
      </c>
      <c r="Y148" s="29">
        <f t="shared" si="53"/>
        <v>0</v>
      </c>
      <c r="Z148" s="29">
        <v>0</v>
      </c>
      <c r="AA148" s="29">
        <f t="shared" si="54"/>
        <v>0</v>
      </c>
      <c r="AB148" s="29">
        <v>0</v>
      </c>
      <c r="AC148" s="29">
        <f t="shared" si="55"/>
        <v>0</v>
      </c>
      <c r="AD148" s="29">
        <v>0</v>
      </c>
      <c r="AE148" s="29">
        <f t="shared" si="56"/>
        <v>0</v>
      </c>
      <c r="AF148" s="29">
        <v>0</v>
      </c>
      <c r="AG148" s="29">
        <f t="shared" si="57"/>
        <v>0</v>
      </c>
      <c r="AH148" s="29">
        <v>0</v>
      </c>
      <c r="AI148" s="29">
        <f t="shared" si="58"/>
        <v>0</v>
      </c>
      <c r="AJ148" s="29">
        <v>0</v>
      </c>
      <c r="AK148" s="29">
        <f t="shared" si="59"/>
        <v>0</v>
      </c>
      <c r="AL148" s="29">
        <v>0</v>
      </c>
      <c r="AM148" s="29">
        <f t="shared" si="60"/>
        <v>0</v>
      </c>
      <c r="AN148" s="29">
        <v>0</v>
      </c>
      <c r="AO148" s="29">
        <f t="shared" si="61"/>
        <v>0</v>
      </c>
      <c r="AP148" s="29">
        <v>0</v>
      </c>
      <c r="AQ148" s="29">
        <f t="shared" si="62"/>
        <v>0</v>
      </c>
      <c r="AR148" s="29">
        <v>0</v>
      </c>
      <c r="AS148" s="29">
        <f t="shared" si="63"/>
        <v>0</v>
      </c>
      <c r="AT148" s="29">
        <v>0</v>
      </c>
      <c r="AU148" s="29">
        <f t="shared" si="64"/>
        <v>0</v>
      </c>
      <c r="AV148" s="29">
        <v>0</v>
      </c>
      <c r="AW148" s="29">
        <f t="shared" si="65"/>
        <v>0</v>
      </c>
    </row>
    <row r="149" spans="1:49">
      <c r="A149" s="2">
        <v>327</v>
      </c>
      <c r="B149" s="2" t="s">
        <v>205</v>
      </c>
      <c r="C149" s="2" t="s">
        <v>352</v>
      </c>
      <c r="D149" s="3">
        <v>177.24</v>
      </c>
      <c r="E149" s="3">
        <v>16.739999999999998</v>
      </c>
      <c r="F149" s="29">
        <v>0</v>
      </c>
      <c r="G149" s="29">
        <f t="shared" si="44"/>
        <v>0</v>
      </c>
      <c r="H149" s="29">
        <v>0</v>
      </c>
      <c r="I149" s="29">
        <f t="shared" si="45"/>
        <v>0</v>
      </c>
      <c r="J149" s="29">
        <v>0</v>
      </c>
      <c r="K149" s="29">
        <f t="shared" si="46"/>
        <v>0</v>
      </c>
      <c r="L149" s="29">
        <v>0</v>
      </c>
      <c r="M149" s="29">
        <f t="shared" si="47"/>
        <v>0</v>
      </c>
      <c r="N149" s="29">
        <v>0</v>
      </c>
      <c r="O149" s="29">
        <f t="shared" si="48"/>
        <v>0</v>
      </c>
      <c r="P149" s="29">
        <v>226560</v>
      </c>
      <c r="Q149" s="29">
        <f t="shared" si="49"/>
        <v>2.3466315764874844E-4</v>
      </c>
      <c r="R149" s="29">
        <v>0</v>
      </c>
      <c r="S149" s="29">
        <f t="shared" si="50"/>
        <v>0</v>
      </c>
      <c r="T149" s="29">
        <v>482400</v>
      </c>
      <c r="U149" s="29">
        <f t="shared" si="51"/>
        <v>4.895829736146801E-4</v>
      </c>
      <c r="V149" s="29">
        <v>2401454.5</v>
      </c>
      <c r="W149" s="29">
        <f t="shared" si="52"/>
        <v>5.8244178131511533E-3</v>
      </c>
      <c r="X149" s="29">
        <v>2068000</v>
      </c>
      <c r="Y149" s="29">
        <f t="shared" si="53"/>
        <v>5.6229550309443632E-3</v>
      </c>
      <c r="Z149" s="29">
        <v>0</v>
      </c>
      <c r="AA149" s="29">
        <f t="shared" si="54"/>
        <v>0</v>
      </c>
      <c r="AB149" s="29">
        <v>349155.53125</v>
      </c>
      <c r="AC149" s="29">
        <f t="shared" si="55"/>
        <v>1.1421993996312159E-3</v>
      </c>
      <c r="AD149" s="29">
        <v>0</v>
      </c>
      <c r="AE149" s="29">
        <f t="shared" si="56"/>
        <v>0</v>
      </c>
      <c r="AF149" s="29">
        <v>0</v>
      </c>
      <c r="AG149" s="29">
        <f t="shared" si="57"/>
        <v>0</v>
      </c>
      <c r="AH149" s="29">
        <v>289422.21875</v>
      </c>
      <c r="AI149" s="29">
        <f t="shared" si="58"/>
        <v>1.1862293625162865E-3</v>
      </c>
      <c r="AJ149" s="29">
        <v>1471800</v>
      </c>
      <c r="AK149" s="29">
        <f t="shared" si="59"/>
        <v>5.7309906901430894E-3</v>
      </c>
      <c r="AL149" s="29">
        <v>0</v>
      </c>
      <c r="AM149" s="29">
        <f t="shared" si="60"/>
        <v>0</v>
      </c>
      <c r="AN149" s="29">
        <v>0</v>
      </c>
      <c r="AO149" s="29">
        <f t="shared" si="61"/>
        <v>0</v>
      </c>
      <c r="AP149" s="29">
        <v>0</v>
      </c>
      <c r="AQ149" s="29">
        <f t="shared" si="62"/>
        <v>0</v>
      </c>
      <c r="AR149" s="29">
        <v>0</v>
      </c>
      <c r="AS149" s="29">
        <f t="shared" si="63"/>
        <v>0</v>
      </c>
      <c r="AT149" s="29">
        <v>0</v>
      </c>
      <c r="AU149" s="29">
        <f t="shared" si="64"/>
        <v>0</v>
      </c>
      <c r="AV149" s="29">
        <v>0</v>
      </c>
      <c r="AW149" s="29">
        <f t="shared" si="65"/>
        <v>0</v>
      </c>
    </row>
    <row r="150" spans="1:49">
      <c r="A150" s="2">
        <v>328</v>
      </c>
      <c r="B150" s="2" t="s">
        <v>205</v>
      </c>
      <c r="C150" s="2" t="s">
        <v>353</v>
      </c>
      <c r="D150" s="3">
        <v>177.24</v>
      </c>
      <c r="E150" s="3">
        <v>20.52</v>
      </c>
      <c r="F150" s="29">
        <v>0</v>
      </c>
      <c r="G150" s="29">
        <f t="shared" si="44"/>
        <v>0</v>
      </c>
      <c r="H150" s="29">
        <v>0</v>
      </c>
      <c r="I150" s="29">
        <f t="shared" si="45"/>
        <v>0</v>
      </c>
      <c r="J150" s="29">
        <v>0</v>
      </c>
      <c r="K150" s="29">
        <f t="shared" si="46"/>
        <v>0</v>
      </c>
      <c r="L150" s="29">
        <v>0</v>
      </c>
      <c r="M150" s="29">
        <f t="shared" si="47"/>
        <v>0</v>
      </c>
      <c r="N150" s="29">
        <v>0</v>
      </c>
      <c r="O150" s="29">
        <f t="shared" si="48"/>
        <v>0</v>
      </c>
      <c r="P150" s="29">
        <v>0</v>
      </c>
      <c r="Q150" s="29">
        <f t="shared" si="49"/>
        <v>0</v>
      </c>
      <c r="R150" s="29">
        <v>0</v>
      </c>
      <c r="S150" s="29">
        <f t="shared" si="50"/>
        <v>0</v>
      </c>
      <c r="T150" s="29">
        <v>0</v>
      </c>
      <c r="U150" s="29">
        <f t="shared" si="51"/>
        <v>0</v>
      </c>
      <c r="V150" s="29">
        <v>3225600</v>
      </c>
      <c r="W150" s="29">
        <f t="shared" si="52"/>
        <v>7.8232763094617692E-3</v>
      </c>
      <c r="X150" s="29">
        <v>2950133.25</v>
      </c>
      <c r="Y150" s="29">
        <f t="shared" si="53"/>
        <v>8.0215022243925269E-3</v>
      </c>
      <c r="Z150" s="29">
        <v>0</v>
      </c>
      <c r="AA150" s="29">
        <f t="shared" si="54"/>
        <v>0</v>
      </c>
      <c r="AB150" s="29">
        <v>0</v>
      </c>
      <c r="AC150" s="29">
        <f t="shared" si="55"/>
        <v>0</v>
      </c>
      <c r="AD150" s="29">
        <v>0</v>
      </c>
      <c r="AE150" s="29">
        <f t="shared" si="56"/>
        <v>0</v>
      </c>
      <c r="AF150" s="29">
        <v>0</v>
      </c>
      <c r="AG150" s="29">
        <f t="shared" si="57"/>
        <v>0</v>
      </c>
      <c r="AH150" s="29">
        <v>0</v>
      </c>
      <c r="AI150" s="29">
        <f t="shared" si="58"/>
        <v>0</v>
      </c>
      <c r="AJ150" s="29">
        <v>0</v>
      </c>
      <c r="AK150" s="29">
        <f t="shared" si="59"/>
        <v>0</v>
      </c>
      <c r="AL150" s="29">
        <v>0</v>
      </c>
      <c r="AM150" s="29">
        <f t="shared" si="60"/>
        <v>0</v>
      </c>
      <c r="AN150" s="29">
        <v>0</v>
      </c>
      <c r="AO150" s="29">
        <f t="shared" si="61"/>
        <v>0</v>
      </c>
      <c r="AP150" s="29">
        <v>0</v>
      </c>
      <c r="AQ150" s="29">
        <f t="shared" si="62"/>
        <v>0</v>
      </c>
      <c r="AR150" s="29">
        <v>0</v>
      </c>
      <c r="AS150" s="29">
        <f t="shared" si="63"/>
        <v>0</v>
      </c>
      <c r="AT150" s="29">
        <v>0</v>
      </c>
      <c r="AU150" s="29">
        <f t="shared" si="64"/>
        <v>0</v>
      </c>
      <c r="AV150" s="29">
        <v>0</v>
      </c>
      <c r="AW150" s="29">
        <f t="shared" si="65"/>
        <v>0</v>
      </c>
    </row>
    <row r="151" spans="1:49">
      <c r="A151" s="2">
        <v>329</v>
      </c>
      <c r="B151" s="2" t="s">
        <v>205</v>
      </c>
      <c r="C151" s="2" t="s">
        <v>354</v>
      </c>
      <c r="D151" s="3">
        <v>177.24</v>
      </c>
      <c r="E151" s="3">
        <v>20.76</v>
      </c>
      <c r="F151" s="29">
        <v>0</v>
      </c>
      <c r="G151" s="29">
        <f t="shared" si="44"/>
        <v>0</v>
      </c>
      <c r="H151" s="29">
        <v>0</v>
      </c>
      <c r="I151" s="29">
        <f t="shared" si="45"/>
        <v>0</v>
      </c>
      <c r="J151" s="29">
        <v>0</v>
      </c>
      <c r="K151" s="29">
        <f t="shared" si="46"/>
        <v>0</v>
      </c>
      <c r="L151" s="29">
        <v>0</v>
      </c>
      <c r="M151" s="29">
        <f t="shared" si="47"/>
        <v>0</v>
      </c>
      <c r="N151" s="29">
        <v>0</v>
      </c>
      <c r="O151" s="29">
        <f t="shared" si="48"/>
        <v>0</v>
      </c>
      <c r="P151" s="29">
        <v>0</v>
      </c>
      <c r="Q151" s="29">
        <f t="shared" si="49"/>
        <v>0</v>
      </c>
      <c r="R151" s="29">
        <v>5702008.5</v>
      </c>
      <c r="S151" s="29">
        <f t="shared" si="50"/>
        <v>5.3320877132038702E-3</v>
      </c>
      <c r="T151" s="29">
        <v>0</v>
      </c>
      <c r="U151" s="29">
        <f t="shared" si="51"/>
        <v>0</v>
      </c>
      <c r="V151" s="29">
        <v>0</v>
      </c>
      <c r="W151" s="29">
        <f t="shared" si="52"/>
        <v>0</v>
      </c>
      <c r="X151" s="29">
        <v>0</v>
      </c>
      <c r="Y151" s="29">
        <f t="shared" si="53"/>
        <v>0</v>
      </c>
      <c r="Z151" s="29">
        <v>0</v>
      </c>
      <c r="AA151" s="29">
        <f t="shared" si="54"/>
        <v>0</v>
      </c>
      <c r="AB151" s="29">
        <v>0</v>
      </c>
      <c r="AC151" s="29">
        <f t="shared" si="55"/>
        <v>0</v>
      </c>
      <c r="AD151" s="29">
        <v>0</v>
      </c>
      <c r="AE151" s="29">
        <f t="shared" si="56"/>
        <v>0</v>
      </c>
      <c r="AF151" s="29">
        <v>0</v>
      </c>
      <c r="AG151" s="29">
        <f t="shared" si="57"/>
        <v>0</v>
      </c>
      <c r="AH151" s="29">
        <v>0</v>
      </c>
      <c r="AI151" s="29">
        <f t="shared" si="58"/>
        <v>0</v>
      </c>
      <c r="AJ151" s="29">
        <v>0</v>
      </c>
      <c r="AK151" s="29">
        <f t="shared" si="59"/>
        <v>0</v>
      </c>
      <c r="AL151" s="29">
        <v>0</v>
      </c>
      <c r="AM151" s="29">
        <f t="shared" si="60"/>
        <v>0</v>
      </c>
      <c r="AN151" s="29">
        <v>0</v>
      </c>
      <c r="AO151" s="29">
        <f t="shared" si="61"/>
        <v>0</v>
      </c>
      <c r="AP151" s="29">
        <v>0</v>
      </c>
      <c r="AQ151" s="29">
        <f t="shared" si="62"/>
        <v>0</v>
      </c>
      <c r="AR151" s="29">
        <v>0</v>
      </c>
      <c r="AS151" s="29">
        <f t="shared" si="63"/>
        <v>0</v>
      </c>
      <c r="AT151" s="29">
        <v>0</v>
      </c>
      <c r="AU151" s="29">
        <f t="shared" si="64"/>
        <v>0</v>
      </c>
      <c r="AV151" s="29">
        <v>0</v>
      </c>
      <c r="AW151" s="29">
        <f t="shared" si="65"/>
        <v>0</v>
      </c>
    </row>
    <row r="152" spans="1:49">
      <c r="A152" s="2">
        <v>330</v>
      </c>
      <c r="B152" s="2" t="s">
        <v>205</v>
      </c>
      <c r="C152" s="2" t="s">
        <v>355</v>
      </c>
      <c r="D152" s="3">
        <v>177.24</v>
      </c>
      <c r="E152" s="3">
        <v>21.65</v>
      </c>
      <c r="F152" s="29">
        <v>816400</v>
      </c>
      <c r="G152" s="29">
        <f t="shared" si="44"/>
        <v>5.4763781372345072E-3</v>
      </c>
      <c r="H152" s="29">
        <v>685200</v>
      </c>
      <c r="I152" s="29">
        <f t="shared" si="45"/>
        <v>4.5037999828720738E-3</v>
      </c>
      <c r="J152" s="29">
        <v>4579388</v>
      </c>
      <c r="K152" s="29">
        <f t="shared" si="46"/>
        <v>6.6540507255512041E-3</v>
      </c>
      <c r="L152" s="29">
        <v>4521000</v>
      </c>
      <c r="M152" s="29">
        <f t="shared" si="47"/>
        <v>5.1503037739261143E-3</v>
      </c>
      <c r="N152" s="29">
        <v>53621476</v>
      </c>
      <c r="O152" s="29">
        <f t="shared" si="48"/>
        <v>5.1651508770711035E-2</v>
      </c>
      <c r="P152" s="29">
        <v>54349600</v>
      </c>
      <c r="Q152" s="29">
        <f t="shared" si="49"/>
        <v>5.629347083751067E-2</v>
      </c>
      <c r="R152" s="29">
        <v>0</v>
      </c>
      <c r="S152" s="29">
        <f t="shared" si="50"/>
        <v>0</v>
      </c>
      <c r="T152" s="29">
        <v>0</v>
      </c>
      <c r="U152" s="29">
        <f t="shared" si="51"/>
        <v>0</v>
      </c>
      <c r="V152" s="29">
        <v>0</v>
      </c>
      <c r="W152" s="29">
        <f t="shared" si="52"/>
        <v>0</v>
      </c>
      <c r="X152" s="29">
        <v>0</v>
      </c>
      <c r="Y152" s="29">
        <f t="shared" si="53"/>
        <v>0</v>
      </c>
      <c r="Z152" s="29">
        <v>199999.984375</v>
      </c>
      <c r="AA152" s="29">
        <f t="shared" si="54"/>
        <v>7.6335167478331831E-4</v>
      </c>
      <c r="AB152" s="29">
        <v>0</v>
      </c>
      <c r="AC152" s="29">
        <f t="shared" si="55"/>
        <v>0</v>
      </c>
      <c r="AD152" s="29">
        <v>2753706.75</v>
      </c>
      <c r="AE152" s="29">
        <f t="shared" si="56"/>
        <v>1.2839865958757964E-2</v>
      </c>
      <c r="AF152" s="29">
        <v>2313955.5</v>
      </c>
      <c r="AG152" s="29">
        <f t="shared" si="57"/>
        <v>1.0900674051188121E-2</v>
      </c>
      <c r="AH152" s="29">
        <v>979911.125</v>
      </c>
      <c r="AI152" s="29">
        <f t="shared" si="58"/>
        <v>4.0162754406061546E-3</v>
      </c>
      <c r="AJ152" s="29">
        <v>1629866.625</v>
      </c>
      <c r="AK152" s="29">
        <f t="shared" si="59"/>
        <v>6.3464808085676979E-3</v>
      </c>
      <c r="AL152" s="29">
        <v>310000</v>
      </c>
      <c r="AM152" s="29">
        <f t="shared" si="60"/>
        <v>2.7334978236085751E-3</v>
      </c>
      <c r="AN152" s="29">
        <v>0</v>
      </c>
      <c r="AO152" s="29">
        <f t="shared" si="61"/>
        <v>0</v>
      </c>
      <c r="AP152" s="29">
        <v>262400</v>
      </c>
      <c r="AQ152" s="29">
        <f t="shared" si="62"/>
        <v>2.1916334368231485E-3</v>
      </c>
      <c r="AR152" s="29">
        <v>227200</v>
      </c>
      <c r="AS152" s="29">
        <f t="shared" si="63"/>
        <v>2.186992565032797E-3</v>
      </c>
      <c r="AT152" s="29">
        <v>255200</v>
      </c>
      <c r="AU152" s="29">
        <f t="shared" si="64"/>
        <v>1.8509445933555144E-3</v>
      </c>
      <c r="AV152" s="29">
        <v>410800</v>
      </c>
      <c r="AW152" s="29">
        <f t="shared" si="65"/>
        <v>2.7750383968384311E-3</v>
      </c>
    </row>
    <row r="153" spans="1:49">
      <c r="A153" s="2">
        <v>331</v>
      </c>
      <c r="B153" s="2" t="s">
        <v>205</v>
      </c>
      <c r="C153" s="2" t="s">
        <v>356</v>
      </c>
      <c r="D153" s="3">
        <v>177.24</v>
      </c>
      <c r="E153" s="3">
        <v>21.95</v>
      </c>
      <c r="F153" s="29">
        <v>0</v>
      </c>
      <c r="G153" s="29">
        <f t="shared" si="44"/>
        <v>0</v>
      </c>
      <c r="H153" s="29">
        <v>0</v>
      </c>
      <c r="I153" s="29">
        <f t="shared" si="45"/>
        <v>0</v>
      </c>
      <c r="J153" s="29">
        <v>0</v>
      </c>
      <c r="K153" s="29">
        <f t="shared" si="46"/>
        <v>0</v>
      </c>
      <c r="L153" s="29">
        <v>0</v>
      </c>
      <c r="M153" s="29">
        <f t="shared" si="47"/>
        <v>0</v>
      </c>
      <c r="N153" s="29">
        <v>0</v>
      </c>
      <c r="O153" s="29">
        <f t="shared" si="48"/>
        <v>0</v>
      </c>
      <c r="P153" s="29">
        <v>0</v>
      </c>
      <c r="Q153" s="29">
        <f t="shared" si="49"/>
        <v>0</v>
      </c>
      <c r="R153" s="29">
        <v>8220611.75</v>
      </c>
      <c r="S153" s="29">
        <f t="shared" si="50"/>
        <v>7.6872952587135508E-3</v>
      </c>
      <c r="T153" s="29">
        <v>6915764.5</v>
      </c>
      <c r="U153" s="29">
        <f t="shared" si="51"/>
        <v>7.0187407726551437E-3</v>
      </c>
      <c r="V153" s="29">
        <v>0</v>
      </c>
      <c r="W153" s="29">
        <f t="shared" si="52"/>
        <v>0</v>
      </c>
      <c r="X153" s="29">
        <v>0</v>
      </c>
      <c r="Y153" s="29">
        <f t="shared" si="53"/>
        <v>0</v>
      </c>
      <c r="Z153" s="29">
        <v>0</v>
      </c>
      <c r="AA153" s="29">
        <f t="shared" si="54"/>
        <v>0</v>
      </c>
      <c r="AB153" s="29">
        <v>0</v>
      </c>
      <c r="AC153" s="29">
        <f t="shared" si="55"/>
        <v>0</v>
      </c>
      <c r="AD153" s="29">
        <v>0</v>
      </c>
      <c r="AE153" s="29">
        <f t="shared" si="56"/>
        <v>0</v>
      </c>
      <c r="AF153" s="29">
        <v>0</v>
      </c>
      <c r="AG153" s="29">
        <f t="shared" si="57"/>
        <v>0</v>
      </c>
      <c r="AH153" s="29">
        <v>0</v>
      </c>
      <c r="AI153" s="29">
        <f t="shared" si="58"/>
        <v>0</v>
      </c>
      <c r="AJ153" s="29">
        <v>0</v>
      </c>
      <c r="AK153" s="29">
        <f t="shared" si="59"/>
        <v>0</v>
      </c>
      <c r="AL153" s="29">
        <v>0</v>
      </c>
      <c r="AM153" s="29">
        <f t="shared" si="60"/>
        <v>0</v>
      </c>
      <c r="AN153" s="29">
        <v>0</v>
      </c>
      <c r="AO153" s="29">
        <f t="shared" si="61"/>
        <v>0</v>
      </c>
      <c r="AP153" s="29">
        <v>0</v>
      </c>
      <c r="AQ153" s="29">
        <f t="shared" si="62"/>
        <v>0</v>
      </c>
      <c r="AR153" s="29">
        <v>0</v>
      </c>
      <c r="AS153" s="29">
        <f t="shared" si="63"/>
        <v>0</v>
      </c>
      <c r="AT153" s="29">
        <v>0</v>
      </c>
      <c r="AU153" s="29">
        <f t="shared" si="64"/>
        <v>0</v>
      </c>
      <c r="AV153" s="29">
        <v>0</v>
      </c>
      <c r="AW153" s="29">
        <f t="shared" si="65"/>
        <v>0</v>
      </c>
    </row>
    <row r="154" spans="1:49">
      <c r="A154" s="2">
        <v>332</v>
      </c>
      <c r="B154" s="2" t="s">
        <v>205</v>
      </c>
      <c r="C154" s="2" t="s">
        <v>357</v>
      </c>
      <c r="D154" s="3">
        <v>177.24</v>
      </c>
      <c r="E154" s="3">
        <v>23.28</v>
      </c>
      <c r="F154" s="29">
        <v>0</v>
      </c>
      <c r="G154" s="29">
        <f t="shared" si="44"/>
        <v>0</v>
      </c>
      <c r="H154" s="29">
        <v>0</v>
      </c>
      <c r="I154" s="29">
        <f t="shared" si="45"/>
        <v>0</v>
      </c>
      <c r="J154" s="29">
        <v>0</v>
      </c>
      <c r="K154" s="29">
        <f t="shared" si="46"/>
        <v>0</v>
      </c>
      <c r="L154" s="29">
        <v>0</v>
      </c>
      <c r="M154" s="29">
        <f t="shared" si="47"/>
        <v>0</v>
      </c>
      <c r="N154" s="29">
        <v>0</v>
      </c>
      <c r="O154" s="29">
        <f t="shared" si="48"/>
        <v>0</v>
      </c>
      <c r="P154" s="29">
        <v>0</v>
      </c>
      <c r="Q154" s="29">
        <f t="shared" si="49"/>
        <v>0</v>
      </c>
      <c r="R154" s="29">
        <v>0</v>
      </c>
      <c r="S154" s="29">
        <f t="shared" si="50"/>
        <v>0</v>
      </c>
      <c r="T154" s="29">
        <v>355828.5625</v>
      </c>
      <c r="U154" s="29">
        <f t="shared" si="51"/>
        <v>3.6112687754101796E-4</v>
      </c>
      <c r="V154" s="29">
        <v>0</v>
      </c>
      <c r="W154" s="29">
        <f t="shared" si="52"/>
        <v>0</v>
      </c>
      <c r="X154" s="29">
        <v>0</v>
      </c>
      <c r="Y154" s="29">
        <f t="shared" si="53"/>
        <v>0</v>
      </c>
      <c r="Z154" s="29">
        <v>0</v>
      </c>
      <c r="AA154" s="29">
        <f t="shared" si="54"/>
        <v>0</v>
      </c>
      <c r="AB154" s="29">
        <v>0</v>
      </c>
      <c r="AC154" s="29">
        <f t="shared" si="55"/>
        <v>0</v>
      </c>
      <c r="AD154" s="29">
        <v>0</v>
      </c>
      <c r="AE154" s="29">
        <f t="shared" si="56"/>
        <v>0</v>
      </c>
      <c r="AF154" s="29">
        <v>0</v>
      </c>
      <c r="AG154" s="29">
        <f t="shared" si="57"/>
        <v>0</v>
      </c>
      <c r="AH154" s="29">
        <v>0</v>
      </c>
      <c r="AI154" s="29">
        <f t="shared" si="58"/>
        <v>0</v>
      </c>
      <c r="AJ154" s="29">
        <v>0</v>
      </c>
      <c r="AK154" s="29">
        <f t="shared" si="59"/>
        <v>0</v>
      </c>
      <c r="AL154" s="29">
        <v>0</v>
      </c>
      <c r="AM154" s="29">
        <f t="shared" si="60"/>
        <v>0</v>
      </c>
      <c r="AN154" s="29">
        <v>0</v>
      </c>
      <c r="AO154" s="29">
        <f t="shared" si="61"/>
        <v>0</v>
      </c>
      <c r="AP154" s="29">
        <v>0</v>
      </c>
      <c r="AQ154" s="29">
        <f t="shared" si="62"/>
        <v>0</v>
      </c>
      <c r="AR154" s="29">
        <v>0</v>
      </c>
      <c r="AS154" s="29">
        <f t="shared" si="63"/>
        <v>0</v>
      </c>
      <c r="AT154" s="29">
        <v>0</v>
      </c>
      <c r="AU154" s="29">
        <f t="shared" si="64"/>
        <v>0</v>
      </c>
      <c r="AV154" s="29">
        <v>0</v>
      </c>
      <c r="AW154" s="29">
        <f t="shared" si="65"/>
        <v>0</v>
      </c>
    </row>
    <row r="155" spans="1:49">
      <c r="A155" s="2">
        <v>333</v>
      </c>
      <c r="B155" s="2" t="s">
        <v>205</v>
      </c>
      <c r="C155" s="2" t="s">
        <v>358</v>
      </c>
      <c r="D155" s="3">
        <v>177.35820000000001</v>
      </c>
      <c r="E155" s="3">
        <v>20.99</v>
      </c>
      <c r="F155" s="29">
        <v>0</v>
      </c>
      <c r="G155" s="29">
        <f t="shared" si="44"/>
        <v>0</v>
      </c>
      <c r="H155" s="29">
        <v>0</v>
      </c>
      <c r="I155" s="29">
        <f t="shared" si="45"/>
        <v>0</v>
      </c>
      <c r="J155" s="29">
        <v>0</v>
      </c>
      <c r="K155" s="29">
        <f t="shared" si="46"/>
        <v>0</v>
      </c>
      <c r="L155" s="29">
        <v>0</v>
      </c>
      <c r="M155" s="29">
        <f t="shared" si="47"/>
        <v>0</v>
      </c>
      <c r="N155" s="29">
        <v>0</v>
      </c>
      <c r="O155" s="29">
        <f t="shared" si="48"/>
        <v>0</v>
      </c>
      <c r="P155" s="29">
        <v>0</v>
      </c>
      <c r="Q155" s="29">
        <f t="shared" si="49"/>
        <v>0</v>
      </c>
      <c r="R155" s="29">
        <v>0</v>
      </c>
      <c r="S155" s="29">
        <f t="shared" si="50"/>
        <v>0</v>
      </c>
      <c r="T155" s="29">
        <v>0</v>
      </c>
      <c r="U155" s="29">
        <f t="shared" si="51"/>
        <v>0</v>
      </c>
      <c r="V155" s="29">
        <v>2201200</v>
      </c>
      <c r="W155" s="29">
        <f t="shared" si="52"/>
        <v>5.3387263803283879E-3</v>
      </c>
      <c r="X155" s="29">
        <v>1928640</v>
      </c>
      <c r="Y155" s="29">
        <f t="shared" si="53"/>
        <v>5.2440309433658301E-3</v>
      </c>
      <c r="Z155" s="29">
        <v>1098830.75</v>
      </c>
      <c r="AA155" s="29">
        <f t="shared" si="54"/>
        <v>4.193971794233595E-3</v>
      </c>
      <c r="AB155" s="29">
        <v>1363266.75</v>
      </c>
      <c r="AC155" s="29">
        <f t="shared" si="55"/>
        <v>4.4596815001400579E-3</v>
      </c>
      <c r="AD155" s="29">
        <v>0</v>
      </c>
      <c r="AE155" s="29">
        <f t="shared" si="56"/>
        <v>0</v>
      </c>
      <c r="AF155" s="29">
        <v>0</v>
      </c>
      <c r="AG155" s="29">
        <f t="shared" si="57"/>
        <v>0</v>
      </c>
      <c r="AH155" s="29">
        <v>0</v>
      </c>
      <c r="AI155" s="29">
        <f t="shared" si="58"/>
        <v>0</v>
      </c>
      <c r="AJ155" s="29">
        <v>0</v>
      </c>
      <c r="AK155" s="29">
        <f t="shared" si="59"/>
        <v>0</v>
      </c>
      <c r="AL155" s="29">
        <v>0</v>
      </c>
      <c r="AM155" s="29">
        <f t="shared" si="60"/>
        <v>0</v>
      </c>
      <c r="AN155" s="29">
        <v>0</v>
      </c>
      <c r="AO155" s="29">
        <f t="shared" si="61"/>
        <v>0</v>
      </c>
      <c r="AP155" s="29">
        <v>0</v>
      </c>
      <c r="AQ155" s="29">
        <f t="shared" si="62"/>
        <v>0</v>
      </c>
      <c r="AR155" s="29">
        <v>0</v>
      </c>
      <c r="AS155" s="29">
        <f t="shared" si="63"/>
        <v>0</v>
      </c>
      <c r="AT155" s="29">
        <v>0</v>
      </c>
      <c r="AU155" s="29">
        <f t="shared" si="64"/>
        <v>0</v>
      </c>
      <c r="AV155" s="29">
        <v>0</v>
      </c>
      <c r="AW155" s="29">
        <f t="shared" si="65"/>
        <v>0</v>
      </c>
    </row>
    <row r="156" spans="1:49">
      <c r="A156" s="2">
        <v>334</v>
      </c>
      <c r="B156" s="2" t="s">
        <v>205</v>
      </c>
      <c r="C156" s="2" t="s">
        <v>359</v>
      </c>
      <c r="D156" s="3">
        <v>177.36</v>
      </c>
      <c r="E156" s="3">
        <v>12.43</v>
      </c>
      <c r="F156" s="29">
        <v>0</v>
      </c>
      <c r="G156" s="29">
        <f t="shared" si="44"/>
        <v>0</v>
      </c>
      <c r="H156" s="29">
        <v>0</v>
      </c>
      <c r="I156" s="29">
        <f t="shared" si="45"/>
        <v>0</v>
      </c>
      <c r="J156" s="29">
        <v>0</v>
      </c>
      <c r="K156" s="29">
        <f t="shared" si="46"/>
        <v>0</v>
      </c>
      <c r="L156" s="29">
        <v>0</v>
      </c>
      <c r="M156" s="29">
        <f t="shared" si="47"/>
        <v>0</v>
      </c>
      <c r="N156" s="29">
        <v>0</v>
      </c>
      <c r="O156" s="29">
        <f t="shared" si="48"/>
        <v>0</v>
      </c>
      <c r="P156" s="29">
        <v>0</v>
      </c>
      <c r="Q156" s="29">
        <f t="shared" si="49"/>
        <v>0</v>
      </c>
      <c r="R156" s="29">
        <v>0</v>
      </c>
      <c r="S156" s="29">
        <f t="shared" si="50"/>
        <v>0</v>
      </c>
      <c r="T156" s="29">
        <v>0</v>
      </c>
      <c r="U156" s="29">
        <f t="shared" si="51"/>
        <v>0</v>
      </c>
      <c r="V156" s="29">
        <v>0</v>
      </c>
      <c r="W156" s="29">
        <f t="shared" si="52"/>
        <v>0</v>
      </c>
      <c r="X156" s="29">
        <v>0</v>
      </c>
      <c r="Y156" s="29">
        <f t="shared" si="53"/>
        <v>0</v>
      </c>
      <c r="Z156" s="29">
        <v>0</v>
      </c>
      <c r="AA156" s="29">
        <f t="shared" si="54"/>
        <v>0</v>
      </c>
      <c r="AB156" s="29">
        <v>0</v>
      </c>
      <c r="AC156" s="29">
        <f t="shared" si="55"/>
        <v>0</v>
      </c>
      <c r="AD156" s="29">
        <v>960800</v>
      </c>
      <c r="AE156" s="29">
        <f t="shared" si="56"/>
        <v>4.4799771120053551E-3</v>
      </c>
      <c r="AF156" s="29">
        <v>897600</v>
      </c>
      <c r="AG156" s="29">
        <f t="shared" si="57"/>
        <v>4.2284499543515236E-3</v>
      </c>
      <c r="AH156" s="29">
        <v>7958047</v>
      </c>
      <c r="AI156" s="29">
        <f t="shared" si="58"/>
        <v>3.2616946482049061E-2</v>
      </c>
      <c r="AJ156" s="29">
        <v>8640565</v>
      </c>
      <c r="AK156" s="29">
        <f t="shared" si="59"/>
        <v>3.364519470891169E-2</v>
      </c>
      <c r="AL156" s="29">
        <v>4736853.5</v>
      </c>
      <c r="AM156" s="29">
        <f t="shared" si="60"/>
        <v>4.1768318493556972E-2</v>
      </c>
      <c r="AN156" s="29">
        <v>4810026.5</v>
      </c>
      <c r="AO156" s="29">
        <f t="shared" si="61"/>
        <v>4.2660303904829583E-2</v>
      </c>
      <c r="AP156" s="29">
        <v>0</v>
      </c>
      <c r="AQ156" s="29">
        <f t="shared" si="62"/>
        <v>0</v>
      </c>
      <c r="AR156" s="29">
        <v>0</v>
      </c>
      <c r="AS156" s="29">
        <f t="shared" si="63"/>
        <v>0</v>
      </c>
      <c r="AT156" s="29">
        <v>0</v>
      </c>
      <c r="AU156" s="29">
        <f t="shared" si="64"/>
        <v>0</v>
      </c>
      <c r="AV156" s="29">
        <v>0</v>
      </c>
      <c r="AW156" s="29">
        <f t="shared" si="65"/>
        <v>0</v>
      </c>
    </row>
    <row r="157" spans="1:49">
      <c r="A157" s="2">
        <v>335</v>
      </c>
      <c r="B157" s="2" t="s">
        <v>205</v>
      </c>
      <c r="C157" s="2" t="s">
        <v>360</v>
      </c>
      <c r="D157" s="3">
        <v>177.36</v>
      </c>
      <c r="E157" s="3">
        <v>15.65</v>
      </c>
      <c r="F157" s="29">
        <v>0</v>
      </c>
      <c r="G157" s="29">
        <f t="shared" si="44"/>
        <v>0</v>
      </c>
      <c r="H157" s="29">
        <v>0</v>
      </c>
      <c r="I157" s="29">
        <f t="shared" si="45"/>
        <v>0</v>
      </c>
      <c r="J157" s="29">
        <v>0</v>
      </c>
      <c r="K157" s="29">
        <f t="shared" si="46"/>
        <v>0</v>
      </c>
      <c r="L157" s="29">
        <v>0</v>
      </c>
      <c r="M157" s="29">
        <f t="shared" si="47"/>
        <v>0</v>
      </c>
      <c r="N157" s="29">
        <v>0</v>
      </c>
      <c r="O157" s="29">
        <f t="shared" si="48"/>
        <v>0</v>
      </c>
      <c r="P157" s="29">
        <v>0</v>
      </c>
      <c r="Q157" s="29">
        <f t="shared" si="49"/>
        <v>0</v>
      </c>
      <c r="R157" s="29">
        <v>226400</v>
      </c>
      <c r="S157" s="29">
        <f t="shared" si="50"/>
        <v>2.1171218146541807E-4</v>
      </c>
      <c r="T157" s="29">
        <v>210800</v>
      </c>
      <c r="U157" s="29">
        <f t="shared" si="51"/>
        <v>2.1393882843692903E-4</v>
      </c>
      <c r="V157" s="29">
        <v>12437250</v>
      </c>
      <c r="W157" s="29">
        <f t="shared" si="52"/>
        <v>3.0164943973168833E-2</v>
      </c>
      <c r="X157" s="29">
        <v>6380960</v>
      </c>
      <c r="Y157" s="29">
        <f t="shared" si="53"/>
        <v>1.7350024726428794E-2</v>
      </c>
      <c r="Z157" s="29">
        <v>13760000</v>
      </c>
      <c r="AA157" s="29">
        <f t="shared" si="54"/>
        <v>5.2518599328107873E-2</v>
      </c>
      <c r="AB157" s="29">
        <v>12155429</v>
      </c>
      <c r="AC157" s="29">
        <f t="shared" si="55"/>
        <v>3.976429545983276E-2</v>
      </c>
      <c r="AD157" s="29">
        <v>3617714.25</v>
      </c>
      <c r="AE157" s="29">
        <f t="shared" si="56"/>
        <v>1.6868523145062052E-2</v>
      </c>
      <c r="AF157" s="29">
        <v>3280853.25</v>
      </c>
      <c r="AG157" s="29">
        <f t="shared" si="57"/>
        <v>1.5455574615860682E-2</v>
      </c>
      <c r="AH157" s="29">
        <v>0</v>
      </c>
      <c r="AI157" s="29">
        <f t="shared" si="58"/>
        <v>0</v>
      </c>
      <c r="AJ157" s="29">
        <v>0</v>
      </c>
      <c r="AK157" s="29">
        <f t="shared" si="59"/>
        <v>0</v>
      </c>
      <c r="AL157" s="29">
        <v>0</v>
      </c>
      <c r="AM157" s="29">
        <f t="shared" si="60"/>
        <v>0</v>
      </c>
      <c r="AN157" s="29">
        <v>0</v>
      </c>
      <c r="AO157" s="29">
        <f t="shared" si="61"/>
        <v>0</v>
      </c>
      <c r="AP157" s="29">
        <v>0</v>
      </c>
      <c r="AQ157" s="29">
        <f t="shared" si="62"/>
        <v>0</v>
      </c>
      <c r="AR157" s="29">
        <v>0</v>
      </c>
      <c r="AS157" s="29">
        <f t="shared" si="63"/>
        <v>0</v>
      </c>
      <c r="AT157" s="29">
        <v>0</v>
      </c>
      <c r="AU157" s="29">
        <f t="shared" si="64"/>
        <v>0</v>
      </c>
      <c r="AV157" s="29">
        <v>0</v>
      </c>
      <c r="AW157" s="29">
        <f t="shared" si="65"/>
        <v>0</v>
      </c>
    </row>
    <row r="158" spans="1:49">
      <c r="A158" s="2">
        <v>336</v>
      </c>
      <c r="B158" s="2" t="s">
        <v>205</v>
      </c>
      <c r="C158" s="2" t="s">
        <v>361</v>
      </c>
      <c r="D158" s="3">
        <v>177.36</v>
      </c>
      <c r="E158" s="3">
        <v>22.38</v>
      </c>
      <c r="F158" s="29">
        <v>0</v>
      </c>
      <c r="G158" s="29">
        <f t="shared" si="44"/>
        <v>0</v>
      </c>
      <c r="H158" s="29">
        <v>0</v>
      </c>
      <c r="I158" s="29">
        <f t="shared" si="45"/>
        <v>0</v>
      </c>
      <c r="J158" s="29">
        <v>5118133.5</v>
      </c>
      <c r="K158" s="29">
        <f t="shared" si="46"/>
        <v>7.4368714616763034E-3</v>
      </c>
      <c r="L158" s="29">
        <v>6445176.5</v>
      </c>
      <c r="M158" s="29">
        <f t="shared" si="47"/>
        <v>7.3423173748219201E-3</v>
      </c>
      <c r="N158" s="29">
        <v>0</v>
      </c>
      <c r="O158" s="29">
        <f t="shared" si="48"/>
        <v>0</v>
      </c>
      <c r="P158" s="29">
        <v>0</v>
      </c>
      <c r="Q158" s="29">
        <f t="shared" si="49"/>
        <v>0</v>
      </c>
      <c r="R158" s="29">
        <v>0</v>
      </c>
      <c r="S158" s="29">
        <f t="shared" si="50"/>
        <v>0</v>
      </c>
      <c r="T158" s="29">
        <v>0</v>
      </c>
      <c r="U158" s="29">
        <f t="shared" si="51"/>
        <v>0</v>
      </c>
      <c r="V158" s="29">
        <v>0</v>
      </c>
      <c r="W158" s="29">
        <f t="shared" si="52"/>
        <v>0</v>
      </c>
      <c r="X158" s="29">
        <v>0</v>
      </c>
      <c r="Y158" s="29">
        <f t="shared" si="53"/>
        <v>0</v>
      </c>
      <c r="Z158" s="29">
        <v>0</v>
      </c>
      <c r="AA158" s="29">
        <f t="shared" si="54"/>
        <v>0</v>
      </c>
      <c r="AB158" s="29">
        <v>0</v>
      </c>
      <c r="AC158" s="29">
        <f t="shared" si="55"/>
        <v>0</v>
      </c>
      <c r="AD158" s="29">
        <v>0</v>
      </c>
      <c r="AE158" s="29">
        <f t="shared" si="56"/>
        <v>0</v>
      </c>
      <c r="AF158" s="29">
        <v>0</v>
      </c>
      <c r="AG158" s="29">
        <f t="shared" si="57"/>
        <v>0</v>
      </c>
      <c r="AH158" s="29">
        <v>0</v>
      </c>
      <c r="AI158" s="29">
        <f t="shared" si="58"/>
        <v>0</v>
      </c>
      <c r="AJ158" s="29">
        <v>0</v>
      </c>
      <c r="AK158" s="29">
        <f t="shared" si="59"/>
        <v>0</v>
      </c>
      <c r="AL158" s="29">
        <v>0</v>
      </c>
      <c r="AM158" s="29">
        <f t="shared" si="60"/>
        <v>0</v>
      </c>
      <c r="AN158" s="29">
        <v>0</v>
      </c>
      <c r="AO158" s="29">
        <f t="shared" si="61"/>
        <v>0</v>
      </c>
      <c r="AP158" s="29">
        <v>0</v>
      </c>
      <c r="AQ158" s="29">
        <f t="shared" si="62"/>
        <v>0</v>
      </c>
      <c r="AR158" s="29">
        <v>0</v>
      </c>
      <c r="AS158" s="29">
        <f t="shared" si="63"/>
        <v>0</v>
      </c>
      <c r="AT158" s="29">
        <v>0</v>
      </c>
      <c r="AU158" s="29">
        <f t="shared" si="64"/>
        <v>0</v>
      </c>
      <c r="AV158" s="29">
        <v>0</v>
      </c>
      <c r="AW158" s="29">
        <f t="shared" si="65"/>
        <v>0</v>
      </c>
    </row>
    <row r="159" spans="1:49">
      <c r="A159" s="2">
        <v>337</v>
      </c>
      <c r="B159" s="2" t="s">
        <v>205</v>
      </c>
      <c r="C159" s="2" t="s">
        <v>362</v>
      </c>
      <c r="D159" s="3">
        <v>177.36</v>
      </c>
      <c r="E159" s="3">
        <v>24.2</v>
      </c>
      <c r="F159" s="29">
        <v>0</v>
      </c>
      <c r="G159" s="29">
        <f t="shared" si="44"/>
        <v>0</v>
      </c>
      <c r="H159" s="29">
        <v>0</v>
      </c>
      <c r="I159" s="29">
        <f t="shared" si="45"/>
        <v>0</v>
      </c>
      <c r="J159" s="29">
        <v>665600</v>
      </c>
      <c r="K159" s="29">
        <f t="shared" si="46"/>
        <v>9.6714586379814975E-4</v>
      </c>
      <c r="L159" s="29">
        <v>625777.75</v>
      </c>
      <c r="M159" s="29">
        <f t="shared" si="47"/>
        <v>7.1288332392479366E-4</v>
      </c>
      <c r="N159" s="29">
        <v>7747765</v>
      </c>
      <c r="O159" s="29">
        <f t="shared" si="48"/>
        <v>7.4631245109871265E-3</v>
      </c>
      <c r="P159" s="29">
        <v>7703341</v>
      </c>
      <c r="Q159" s="29">
        <f t="shared" si="49"/>
        <v>7.9788591256403051E-3</v>
      </c>
      <c r="R159" s="29">
        <v>0</v>
      </c>
      <c r="S159" s="29">
        <f t="shared" si="50"/>
        <v>0</v>
      </c>
      <c r="T159" s="29">
        <v>0</v>
      </c>
      <c r="U159" s="29">
        <f t="shared" si="51"/>
        <v>0</v>
      </c>
      <c r="V159" s="29">
        <v>0</v>
      </c>
      <c r="W159" s="29">
        <f t="shared" si="52"/>
        <v>0</v>
      </c>
      <c r="X159" s="29">
        <v>0</v>
      </c>
      <c r="Y159" s="29">
        <f t="shared" si="53"/>
        <v>0</v>
      </c>
      <c r="Z159" s="29">
        <v>0</v>
      </c>
      <c r="AA159" s="29">
        <f t="shared" si="54"/>
        <v>0</v>
      </c>
      <c r="AB159" s="29">
        <v>0</v>
      </c>
      <c r="AC159" s="29">
        <f t="shared" si="55"/>
        <v>0</v>
      </c>
      <c r="AD159" s="29">
        <v>0</v>
      </c>
      <c r="AE159" s="29">
        <f t="shared" si="56"/>
        <v>0</v>
      </c>
      <c r="AF159" s="29">
        <v>0</v>
      </c>
      <c r="AG159" s="29">
        <f t="shared" si="57"/>
        <v>0</v>
      </c>
      <c r="AH159" s="29">
        <v>0</v>
      </c>
      <c r="AI159" s="29">
        <f t="shared" si="58"/>
        <v>0</v>
      </c>
      <c r="AJ159" s="29">
        <v>0</v>
      </c>
      <c r="AK159" s="29">
        <f t="shared" si="59"/>
        <v>0</v>
      </c>
      <c r="AL159" s="29">
        <v>0</v>
      </c>
      <c r="AM159" s="29">
        <f t="shared" si="60"/>
        <v>0</v>
      </c>
      <c r="AN159" s="29">
        <v>0</v>
      </c>
      <c r="AO159" s="29">
        <f t="shared" si="61"/>
        <v>0</v>
      </c>
      <c r="AP159" s="29">
        <v>0</v>
      </c>
      <c r="AQ159" s="29">
        <f t="shared" si="62"/>
        <v>0</v>
      </c>
      <c r="AR159" s="29">
        <v>0</v>
      </c>
      <c r="AS159" s="29">
        <f t="shared" si="63"/>
        <v>0</v>
      </c>
      <c r="AT159" s="29">
        <v>0</v>
      </c>
      <c r="AU159" s="29">
        <f t="shared" si="64"/>
        <v>0</v>
      </c>
      <c r="AV159" s="29">
        <v>0</v>
      </c>
      <c r="AW159" s="29">
        <f t="shared" si="65"/>
        <v>0</v>
      </c>
    </row>
    <row r="160" spans="1:49">
      <c r="A160" s="2">
        <v>338</v>
      </c>
      <c r="B160" s="2" t="s">
        <v>205</v>
      </c>
      <c r="C160" s="2" t="s">
        <v>363</v>
      </c>
      <c r="D160" s="3">
        <v>177.36</v>
      </c>
      <c r="E160" s="3">
        <v>25.54</v>
      </c>
      <c r="F160" s="29">
        <v>0</v>
      </c>
      <c r="G160" s="29">
        <f t="shared" si="44"/>
        <v>0</v>
      </c>
      <c r="H160" s="29">
        <v>0</v>
      </c>
      <c r="I160" s="29">
        <f t="shared" si="45"/>
        <v>0</v>
      </c>
      <c r="J160" s="29">
        <v>707600</v>
      </c>
      <c r="K160" s="29">
        <f t="shared" si="46"/>
        <v>1.028173697751759E-3</v>
      </c>
      <c r="L160" s="29">
        <v>319680.03125</v>
      </c>
      <c r="M160" s="29">
        <f t="shared" si="47"/>
        <v>3.6417811798179452E-4</v>
      </c>
      <c r="N160" s="29">
        <v>0</v>
      </c>
      <c r="O160" s="29">
        <f t="shared" si="48"/>
        <v>0</v>
      </c>
      <c r="P160" s="29">
        <v>0</v>
      </c>
      <c r="Q160" s="29">
        <f t="shared" si="49"/>
        <v>0</v>
      </c>
      <c r="R160" s="29">
        <v>801750</v>
      </c>
      <c r="S160" s="29">
        <f t="shared" si="50"/>
        <v>7.4973604898365251E-4</v>
      </c>
      <c r="T160" s="29">
        <v>1367280</v>
      </c>
      <c r="U160" s="29">
        <f t="shared" si="51"/>
        <v>1.3876389058123544E-3</v>
      </c>
      <c r="V160" s="29">
        <v>0</v>
      </c>
      <c r="W160" s="29">
        <f t="shared" si="52"/>
        <v>0</v>
      </c>
      <c r="X160" s="29">
        <v>0</v>
      </c>
      <c r="Y160" s="29">
        <f t="shared" si="53"/>
        <v>0</v>
      </c>
      <c r="Z160" s="29">
        <v>0</v>
      </c>
      <c r="AA160" s="29">
        <f t="shared" si="54"/>
        <v>0</v>
      </c>
      <c r="AB160" s="29">
        <v>0</v>
      </c>
      <c r="AC160" s="29">
        <f t="shared" si="55"/>
        <v>0</v>
      </c>
      <c r="AD160" s="29">
        <v>0</v>
      </c>
      <c r="AE160" s="29">
        <f t="shared" si="56"/>
        <v>0</v>
      </c>
      <c r="AF160" s="29">
        <v>0</v>
      </c>
      <c r="AG160" s="29">
        <f t="shared" si="57"/>
        <v>0</v>
      </c>
      <c r="AH160" s="29">
        <v>0</v>
      </c>
      <c r="AI160" s="29">
        <f t="shared" si="58"/>
        <v>0</v>
      </c>
      <c r="AJ160" s="29">
        <v>0</v>
      </c>
      <c r="AK160" s="29">
        <f t="shared" si="59"/>
        <v>0</v>
      </c>
      <c r="AL160" s="29">
        <v>0</v>
      </c>
      <c r="AM160" s="29">
        <f t="shared" si="60"/>
        <v>0</v>
      </c>
      <c r="AN160" s="29">
        <v>0</v>
      </c>
      <c r="AO160" s="29">
        <f t="shared" si="61"/>
        <v>0</v>
      </c>
      <c r="AP160" s="29">
        <v>0</v>
      </c>
      <c r="AQ160" s="29">
        <f t="shared" si="62"/>
        <v>0</v>
      </c>
      <c r="AR160" s="29">
        <v>0</v>
      </c>
      <c r="AS160" s="29">
        <f t="shared" si="63"/>
        <v>0</v>
      </c>
      <c r="AT160" s="29">
        <v>0</v>
      </c>
      <c r="AU160" s="29">
        <f t="shared" si="64"/>
        <v>0</v>
      </c>
      <c r="AV160" s="29">
        <v>0</v>
      </c>
      <c r="AW160" s="29">
        <f t="shared" si="65"/>
        <v>0</v>
      </c>
    </row>
    <row r="161" spans="1:49">
      <c r="A161" s="2">
        <v>339</v>
      </c>
      <c r="B161" s="2" t="s">
        <v>205</v>
      </c>
      <c r="C161" s="2" t="s">
        <v>364</v>
      </c>
      <c r="D161" s="3">
        <v>177.36</v>
      </c>
      <c r="E161" s="3">
        <v>25.75</v>
      </c>
      <c r="F161" s="29">
        <v>0</v>
      </c>
      <c r="G161" s="29">
        <f t="shared" si="44"/>
        <v>0</v>
      </c>
      <c r="H161" s="29">
        <v>0</v>
      </c>
      <c r="I161" s="29">
        <f t="shared" si="45"/>
        <v>0</v>
      </c>
      <c r="J161" s="29">
        <v>0</v>
      </c>
      <c r="K161" s="29">
        <f t="shared" si="46"/>
        <v>0</v>
      </c>
      <c r="L161" s="29">
        <v>2000342.875</v>
      </c>
      <c r="M161" s="29">
        <f t="shared" si="47"/>
        <v>2.2787820080200647E-3</v>
      </c>
      <c r="N161" s="29">
        <v>0</v>
      </c>
      <c r="O161" s="29">
        <f t="shared" si="48"/>
        <v>0</v>
      </c>
      <c r="P161" s="29">
        <v>0</v>
      </c>
      <c r="Q161" s="29">
        <f t="shared" si="49"/>
        <v>0</v>
      </c>
      <c r="R161" s="29">
        <v>0</v>
      </c>
      <c r="S161" s="29">
        <f t="shared" si="50"/>
        <v>0</v>
      </c>
      <c r="T161" s="29">
        <v>0</v>
      </c>
      <c r="U161" s="29">
        <f t="shared" si="51"/>
        <v>0</v>
      </c>
      <c r="V161" s="29">
        <v>0</v>
      </c>
      <c r="W161" s="29">
        <f t="shared" si="52"/>
        <v>0</v>
      </c>
      <c r="X161" s="29">
        <v>0</v>
      </c>
      <c r="Y161" s="29">
        <f t="shared" si="53"/>
        <v>0</v>
      </c>
      <c r="Z161" s="29">
        <v>0</v>
      </c>
      <c r="AA161" s="29">
        <f t="shared" si="54"/>
        <v>0</v>
      </c>
      <c r="AB161" s="29">
        <v>0</v>
      </c>
      <c r="AC161" s="29">
        <f t="shared" si="55"/>
        <v>0</v>
      </c>
      <c r="AD161" s="29">
        <v>0</v>
      </c>
      <c r="AE161" s="29">
        <f t="shared" si="56"/>
        <v>0</v>
      </c>
      <c r="AF161" s="29">
        <v>0</v>
      </c>
      <c r="AG161" s="29">
        <f t="shared" si="57"/>
        <v>0</v>
      </c>
      <c r="AH161" s="29">
        <v>0</v>
      </c>
      <c r="AI161" s="29">
        <f t="shared" si="58"/>
        <v>0</v>
      </c>
      <c r="AJ161" s="29">
        <v>0</v>
      </c>
      <c r="AK161" s="29">
        <f t="shared" si="59"/>
        <v>0</v>
      </c>
      <c r="AL161" s="29">
        <v>0</v>
      </c>
      <c r="AM161" s="29">
        <f t="shared" si="60"/>
        <v>0</v>
      </c>
      <c r="AN161" s="29">
        <v>0</v>
      </c>
      <c r="AO161" s="29">
        <f t="shared" si="61"/>
        <v>0</v>
      </c>
      <c r="AP161" s="29">
        <v>0</v>
      </c>
      <c r="AQ161" s="29">
        <f t="shared" si="62"/>
        <v>0</v>
      </c>
      <c r="AR161" s="29">
        <v>0</v>
      </c>
      <c r="AS161" s="29">
        <f t="shared" si="63"/>
        <v>0</v>
      </c>
      <c r="AT161" s="29">
        <v>0</v>
      </c>
      <c r="AU161" s="29">
        <f t="shared" si="64"/>
        <v>0</v>
      </c>
      <c r="AV161" s="29">
        <v>0</v>
      </c>
      <c r="AW161" s="29">
        <f t="shared" si="65"/>
        <v>0</v>
      </c>
    </row>
    <row r="162" spans="1:49">
      <c r="A162" s="2">
        <v>340</v>
      </c>
      <c r="B162" s="2" t="s">
        <v>205</v>
      </c>
      <c r="C162" s="2" t="s">
        <v>365</v>
      </c>
      <c r="D162" s="3">
        <v>177.6</v>
      </c>
      <c r="E162" s="3">
        <v>23.28</v>
      </c>
      <c r="F162" s="29">
        <v>0</v>
      </c>
      <c r="G162" s="29">
        <f t="shared" si="44"/>
        <v>0</v>
      </c>
      <c r="H162" s="29">
        <v>0</v>
      </c>
      <c r="I162" s="29">
        <f t="shared" si="45"/>
        <v>0</v>
      </c>
      <c r="J162" s="29">
        <v>0</v>
      </c>
      <c r="K162" s="29">
        <f t="shared" si="46"/>
        <v>0</v>
      </c>
      <c r="L162" s="29">
        <v>0</v>
      </c>
      <c r="M162" s="29">
        <f t="shared" si="47"/>
        <v>0</v>
      </c>
      <c r="N162" s="29">
        <v>0</v>
      </c>
      <c r="O162" s="29">
        <f t="shared" si="48"/>
        <v>0</v>
      </c>
      <c r="P162" s="29">
        <v>0</v>
      </c>
      <c r="Q162" s="29">
        <f t="shared" si="49"/>
        <v>0</v>
      </c>
      <c r="R162" s="29">
        <v>0</v>
      </c>
      <c r="S162" s="29">
        <f t="shared" si="50"/>
        <v>0</v>
      </c>
      <c r="T162" s="29">
        <v>349885.71875</v>
      </c>
      <c r="U162" s="29">
        <f t="shared" si="51"/>
        <v>3.5509554438419288E-4</v>
      </c>
      <c r="V162" s="29">
        <v>0</v>
      </c>
      <c r="W162" s="29">
        <f t="shared" si="52"/>
        <v>0</v>
      </c>
      <c r="X162" s="29">
        <v>0</v>
      </c>
      <c r="Y162" s="29">
        <f t="shared" si="53"/>
        <v>0</v>
      </c>
      <c r="Z162" s="29">
        <v>0</v>
      </c>
      <c r="AA162" s="29">
        <f t="shared" si="54"/>
        <v>0</v>
      </c>
      <c r="AB162" s="29">
        <v>0</v>
      </c>
      <c r="AC162" s="29">
        <f t="shared" si="55"/>
        <v>0</v>
      </c>
      <c r="AD162" s="29">
        <v>0</v>
      </c>
      <c r="AE162" s="29">
        <f t="shared" si="56"/>
        <v>0</v>
      </c>
      <c r="AF162" s="29">
        <v>0</v>
      </c>
      <c r="AG162" s="29">
        <f t="shared" si="57"/>
        <v>0</v>
      </c>
      <c r="AH162" s="29">
        <v>0</v>
      </c>
      <c r="AI162" s="29">
        <f t="shared" si="58"/>
        <v>0</v>
      </c>
      <c r="AJ162" s="29">
        <v>0</v>
      </c>
      <c r="AK162" s="29">
        <f t="shared" si="59"/>
        <v>0</v>
      </c>
      <c r="AL162" s="29">
        <v>0</v>
      </c>
      <c r="AM162" s="29">
        <f t="shared" si="60"/>
        <v>0</v>
      </c>
      <c r="AN162" s="29">
        <v>0</v>
      </c>
      <c r="AO162" s="29">
        <f t="shared" si="61"/>
        <v>0</v>
      </c>
      <c r="AP162" s="29">
        <v>0</v>
      </c>
      <c r="AQ162" s="29">
        <f t="shared" si="62"/>
        <v>0</v>
      </c>
      <c r="AR162" s="29">
        <v>0</v>
      </c>
      <c r="AS162" s="29">
        <f t="shared" si="63"/>
        <v>0</v>
      </c>
      <c r="AT162" s="29">
        <v>0</v>
      </c>
      <c r="AU162" s="29">
        <f t="shared" si="64"/>
        <v>0</v>
      </c>
      <c r="AV162" s="29">
        <v>0</v>
      </c>
      <c r="AW162" s="29">
        <f t="shared" si="65"/>
        <v>0</v>
      </c>
    </row>
    <row r="163" spans="1:49">
      <c r="A163" s="2">
        <v>341</v>
      </c>
      <c r="B163" s="2" t="s">
        <v>205</v>
      </c>
      <c r="C163" s="2" t="s">
        <v>366</v>
      </c>
      <c r="D163" s="3">
        <v>177.6</v>
      </c>
      <c r="E163" s="3">
        <v>25.45</v>
      </c>
      <c r="F163" s="29">
        <v>0</v>
      </c>
      <c r="G163" s="29">
        <f t="shared" si="44"/>
        <v>0</v>
      </c>
      <c r="H163" s="29">
        <v>0</v>
      </c>
      <c r="I163" s="29">
        <f t="shared" si="45"/>
        <v>0</v>
      </c>
      <c r="J163" s="29">
        <v>0</v>
      </c>
      <c r="K163" s="29">
        <f t="shared" si="46"/>
        <v>0</v>
      </c>
      <c r="L163" s="29">
        <v>203040</v>
      </c>
      <c r="M163" s="29">
        <f t="shared" si="47"/>
        <v>2.3130229556690072E-4</v>
      </c>
      <c r="N163" s="29">
        <v>13605839</v>
      </c>
      <c r="O163" s="29">
        <f t="shared" si="48"/>
        <v>1.3105982245646916E-2</v>
      </c>
      <c r="P163" s="29">
        <v>0</v>
      </c>
      <c r="Q163" s="29">
        <f t="shared" si="49"/>
        <v>0</v>
      </c>
      <c r="R163" s="29">
        <v>554250</v>
      </c>
      <c r="S163" s="29">
        <f t="shared" si="50"/>
        <v>5.1829274106540615E-4</v>
      </c>
      <c r="T163" s="29">
        <v>0</v>
      </c>
      <c r="U163" s="29">
        <f t="shared" si="51"/>
        <v>0</v>
      </c>
      <c r="V163" s="29">
        <v>0</v>
      </c>
      <c r="W163" s="29">
        <f t="shared" si="52"/>
        <v>0</v>
      </c>
      <c r="X163" s="29">
        <v>0</v>
      </c>
      <c r="Y163" s="29">
        <f t="shared" si="53"/>
        <v>0</v>
      </c>
      <c r="Z163" s="29">
        <v>0</v>
      </c>
      <c r="AA163" s="29">
        <f t="shared" si="54"/>
        <v>0</v>
      </c>
      <c r="AB163" s="29">
        <v>0</v>
      </c>
      <c r="AC163" s="29">
        <f t="shared" si="55"/>
        <v>0</v>
      </c>
      <c r="AD163" s="29">
        <v>0</v>
      </c>
      <c r="AE163" s="29">
        <f t="shared" si="56"/>
        <v>0</v>
      </c>
      <c r="AF163" s="29">
        <v>0</v>
      </c>
      <c r="AG163" s="29">
        <f t="shared" si="57"/>
        <v>0</v>
      </c>
      <c r="AH163" s="29">
        <v>0</v>
      </c>
      <c r="AI163" s="29">
        <f t="shared" si="58"/>
        <v>0</v>
      </c>
      <c r="AJ163" s="29">
        <v>0</v>
      </c>
      <c r="AK163" s="29">
        <f t="shared" si="59"/>
        <v>0</v>
      </c>
      <c r="AL163" s="29">
        <v>0</v>
      </c>
      <c r="AM163" s="29">
        <f t="shared" si="60"/>
        <v>0</v>
      </c>
      <c r="AN163" s="29">
        <v>0</v>
      </c>
      <c r="AO163" s="29">
        <f t="shared" si="61"/>
        <v>0</v>
      </c>
      <c r="AP163" s="29">
        <v>0</v>
      </c>
      <c r="AQ163" s="29">
        <f t="shared" si="62"/>
        <v>0</v>
      </c>
      <c r="AR163" s="29">
        <v>0</v>
      </c>
      <c r="AS163" s="29">
        <f t="shared" si="63"/>
        <v>0</v>
      </c>
      <c r="AT163" s="29">
        <v>0</v>
      </c>
      <c r="AU163" s="29">
        <f t="shared" si="64"/>
        <v>0</v>
      </c>
      <c r="AV163" s="29">
        <v>0</v>
      </c>
      <c r="AW163" s="29">
        <f t="shared" si="65"/>
        <v>0</v>
      </c>
    </row>
    <row r="164" spans="1:49">
      <c r="A164" s="2">
        <v>342</v>
      </c>
      <c r="B164" s="2" t="s">
        <v>205</v>
      </c>
      <c r="C164" s="2" t="s">
        <v>367</v>
      </c>
      <c r="D164" s="3">
        <v>177.84</v>
      </c>
      <c r="E164" s="3">
        <v>26.45</v>
      </c>
      <c r="F164" s="29">
        <v>0</v>
      </c>
      <c r="G164" s="29">
        <f t="shared" si="44"/>
        <v>0</v>
      </c>
      <c r="H164" s="29">
        <v>0</v>
      </c>
      <c r="I164" s="29">
        <f t="shared" si="45"/>
        <v>0</v>
      </c>
      <c r="J164" s="29">
        <v>1024266.6875</v>
      </c>
      <c r="K164" s="29">
        <f t="shared" si="46"/>
        <v>1.4883042221181747E-3</v>
      </c>
      <c r="L164" s="29">
        <v>0</v>
      </c>
      <c r="M164" s="29">
        <f t="shared" si="47"/>
        <v>0</v>
      </c>
      <c r="N164" s="29">
        <v>0</v>
      </c>
      <c r="O164" s="29">
        <f t="shared" si="48"/>
        <v>0</v>
      </c>
      <c r="P164" s="29">
        <v>0</v>
      </c>
      <c r="Q164" s="29">
        <f t="shared" si="49"/>
        <v>0</v>
      </c>
      <c r="R164" s="29">
        <v>0</v>
      </c>
      <c r="S164" s="29">
        <f t="shared" si="50"/>
        <v>0</v>
      </c>
      <c r="T164" s="29">
        <v>0</v>
      </c>
      <c r="U164" s="29">
        <f t="shared" si="51"/>
        <v>0</v>
      </c>
      <c r="V164" s="29">
        <v>0</v>
      </c>
      <c r="W164" s="29">
        <f t="shared" si="52"/>
        <v>0</v>
      </c>
      <c r="X164" s="29">
        <v>0</v>
      </c>
      <c r="Y164" s="29">
        <f t="shared" si="53"/>
        <v>0</v>
      </c>
      <c r="Z164" s="29">
        <v>0</v>
      </c>
      <c r="AA164" s="29">
        <f t="shared" si="54"/>
        <v>0</v>
      </c>
      <c r="AB164" s="29">
        <v>0</v>
      </c>
      <c r="AC164" s="29">
        <f t="shared" si="55"/>
        <v>0</v>
      </c>
      <c r="AD164" s="29">
        <v>0</v>
      </c>
      <c r="AE164" s="29">
        <f t="shared" si="56"/>
        <v>0</v>
      </c>
      <c r="AF164" s="29">
        <v>0</v>
      </c>
      <c r="AG164" s="29">
        <f t="shared" si="57"/>
        <v>0</v>
      </c>
      <c r="AH164" s="29">
        <v>0</v>
      </c>
      <c r="AI164" s="29">
        <f t="shared" si="58"/>
        <v>0</v>
      </c>
      <c r="AJ164" s="29">
        <v>0</v>
      </c>
      <c r="AK164" s="29">
        <f t="shared" si="59"/>
        <v>0</v>
      </c>
      <c r="AL164" s="29">
        <v>0</v>
      </c>
      <c r="AM164" s="29">
        <f t="shared" si="60"/>
        <v>0</v>
      </c>
      <c r="AN164" s="29">
        <v>0</v>
      </c>
      <c r="AO164" s="29">
        <f t="shared" si="61"/>
        <v>0</v>
      </c>
      <c r="AP164" s="29">
        <v>0</v>
      </c>
      <c r="AQ164" s="29">
        <f t="shared" si="62"/>
        <v>0</v>
      </c>
      <c r="AR164" s="29">
        <v>0</v>
      </c>
      <c r="AS164" s="29">
        <f t="shared" si="63"/>
        <v>0</v>
      </c>
      <c r="AT164" s="29">
        <v>0</v>
      </c>
      <c r="AU164" s="29">
        <f t="shared" si="64"/>
        <v>0</v>
      </c>
      <c r="AV164" s="29">
        <v>0</v>
      </c>
      <c r="AW164" s="29">
        <f t="shared" si="65"/>
        <v>0</v>
      </c>
    </row>
    <row r="165" spans="1:49">
      <c r="A165" s="2">
        <v>343</v>
      </c>
      <c r="B165" s="2" t="s">
        <v>205</v>
      </c>
      <c r="C165" s="2" t="s">
        <v>368</v>
      </c>
      <c r="D165" s="3">
        <v>179.16</v>
      </c>
      <c r="E165" s="3">
        <v>25.68</v>
      </c>
      <c r="F165" s="29">
        <v>0</v>
      </c>
      <c r="G165" s="29">
        <f t="shared" si="44"/>
        <v>0</v>
      </c>
      <c r="H165" s="29">
        <v>0</v>
      </c>
      <c r="I165" s="29">
        <f t="shared" si="45"/>
        <v>0</v>
      </c>
      <c r="J165" s="29">
        <v>0</v>
      </c>
      <c r="K165" s="29">
        <f t="shared" si="46"/>
        <v>0</v>
      </c>
      <c r="L165" s="29">
        <v>0</v>
      </c>
      <c r="M165" s="29">
        <f t="shared" si="47"/>
        <v>0</v>
      </c>
      <c r="N165" s="29">
        <v>0</v>
      </c>
      <c r="O165" s="29">
        <f t="shared" si="48"/>
        <v>0</v>
      </c>
      <c r="P165" s="29">
        <v>383696.96875</v>
      </c>
      <c r="Q165" s="29">
        <f t="shared" si="49"/>
        <v>3.9742029602369416E-4</v>
      </c>
      <c r="R165" s="29">
        <v>0</v>
      </c>
      <c r="S165" s="29">
        <f t="shared" si="50"/>
        <v>0</v>
      </c>
      <c r="T165" s="29">
        <v>0</v>
      </c>
      <c r="U165" s="29">
        <f t="shared" si="51"/>
        <v>0</v>
      </c>
      <c r="V165" s="29">
        <v>0</v>
      </c>
      <c r="W165" s="29">
        <f t="shared" si="52"/>
        <v>0</v>
      </c>
      <c r="X165" s="29">
        <v>0</v>
      </c>
      <c r="Y165" s="29">
        <f t="shared" si="53"/>
        <v>0</v>
      </c>
      <c r="Z165" s="29">
        <v>0</v>
      </c>
      <c r="AA165" s="29">
        <f t="shared" si="54"/>
        <v>0</v>
      </c>
      <c r="AB165" s="29">
        <v>0</v>
      </c>
      <c r="AC165" s="29">
        <f t="shared" si="55"/>
        <v>0</v>
      </c>
      <c r="AD165" s="29">
        <v>0</v>
      </c>
      <c r="AE165" s="29">
        <f t="shared" si="56"/>
        <v>0</v>
      </c>
      <c r="AF165" s="29">
        <v>0</v>
      </c>
      <c r="AG165" s="29">
        <f t="shared" si="57"/>
        <v>0</v>
      </c>
      <c r="AH165" s="29">
        <v>0</v>
      </c>
      <c r="AI165" s="29">
        <f t="shared" si="58"/>
        <v>0</v>
      </c>
      <c r="AJ165" s="29">
        <v>0</v>
      </c>
      <c r="AK165" s="29">
        <f t="shared" si="59"/>
        <v>0</v>
      </c>
      <c r="AL165" s="29">
        <v>0</v>
      </c>
      <c r="AM165" s="29">
        <f t="shared" si="60"/>
        <v>0</v>
      </c>
      <c r="AN165" s="29">
        <v>0</v>
      </c>
      <c r="AO165" s="29">
        <f t="shared" si="61"/>
        <v>0</v>
      </c>
      <c r="AP165" s="29">
        <v>0</v>
      </c>
      <c r="AQ165" s="29">
        <f t="shared" si="62"/>
        <v>0</v>
      </c>
      <c r="AR165" s="29">
        <v>0</v>
      </c>
      <c r="AS165" s="29">
        <f t="shared" si="63"/>
        <v>0</v>
      </c>
      <c r="AT165" s="29">
        <v>0</v>
      </c>
      <c r="AU165" s="29">
        <f t="shared" si="64"/>
        <v>0</v>
      </c>
      <c r="AV165" s="29">
        <v>0</v>
      </c>
      <c r="AW165" s="29">
        <f t="shared" si="65"/>
        <v>0</v>
      </c>
    </row>
    <row r="166" spans="1:49">
      <c r="A166" s="2">
        <v>344</v>
      </c>
      <c r="B166" s="2" t="s">
        <v>205</v>
      </c>
      <c r="C166" s="2" t="s">
        <v>369</v>
      </c>
      <c r="D166" s="3">
        <v>179.28</v>
      </c>
      <c r="E166" s="3">
        <v>22.6</v>
      </c>
      <c r="F166" s="29">
        <v>0</v>
      </c>
      <c r="G166" s="29">
        <f t="shared" si="44"/>
        <v>0</v>
      </c>
      <c r="H166" s="29">
        <v>0</v>
      </c>
      <c r="I166" s="29">
        <f t="shared" si="45"/>
        <v>0</v>
      </c>
      <c r="J166" s="29">
        <v>6028295</v>
      </c>
      <c r="K166" s="29">
        <f t="shared" si="46"/>
        <v>8.7593758638898241E-3</v>
      </c>
      <c r="L166" s="29">
        <v>5324800</v>
      </c>
      <c r="M166" s="29">
        <f t="shared" si="47"/>
        <v>6.0659892801154108E-3</v>
      </c>
      <c r="N166" s="29">
        <v>42595972</v>
      </c>
      <c r="O166" s="29">
        <f t="shared" si="48"/>
        <v>4.1031064145920969E-2</v>
      </c>
      <c r="P166" s="29">
        <v>35653512</v>
      </c>
      <c r="Q166" s="29">
        <f t="shared" si="49"/>
        <v>3.6928697507007169E-2</v>
      </c>
      <c r="R166" s="29">
        <v>1597155.5</v>
      </c>
      <c r="S166" s="29">
        <f t="shared" si="50"/>
        <v>1.4935392007265481E-3</v>
      </c>
      <c r="T166" s="29">
        <v>1255200</v>
      </c>
      <c r="U166" s="29">
        <f t="shared" si="51"/>
        <v>1.2738900258730233E-3</v>
      </c>
      <c r="V166" s="29">
        <v>0</v>
      </c>
      <c r="W166" s="29">
        <f t="shared" si="52"/>
        <v>0</v>
      </c>
      <c r="X166" s="29">
        <v>0</v>
      </c>
      <c r="Y166" s="29">
        <f t="shared" si="53"/>
        <v>0</v>
      </c>
      <c r="Z166" s="29">
        <v>0</v>
      </c>
      <c r="AA166" s="29">
        <f t="shared" si="54"/>
        <v>0</v>
      </c>
      <c r="AB166" s="29">
        <v>0</v>
      </c>
      <c r="AC166" s="29">
        <f t="shared" si="55"/>
        <v>0</v>
      </c>
      <c r="AD166" s="29">
        <v>0</v>
      </c>
      <c r="AE166" s="29">
        <f t="shared" si="56"/>
        <v>0</v>
      </c>
      <c r="AF166" s="29">
        <v>0</v>
      </c>
      <c r="AG166" s="29">
        <f t="shared" si="57"/>
        <v>0</v>
      </c>
      <c r="AH166" s="29">
        <v>0</v>
      </c>
      <c r="AI166" s="29">
        <f t="shared" si="58"/>
        <v>0</v>
      </c>
      <c r="AJ166" s="29">
        <v>0</v>
      </c>
      <c r="AK166" s="29">
        <f t="shared" si="59"/>
        <v>0</v>
      </c>
      <c r="AL166" s="29">
        <v>0</v>
      </c>
      <c r="AM166" s="29">
        <f t="shared" si="60"/>
        <v>0</v>
      </c>
      <c r="AN166" s="29">
        <v>0</v>
      </c>
      <c r="AO166" s="29">
        <f t="shared" si="61"/>
        <v>0</v>
      </c>
      <c r="AP166" s="29">
        <v>0</v>
      </c>
      <c r="AQ166" s="29">
        <f t="shared" si="62"/>
        <v>0</v>
      </c>
      <c r="AR166" s="29">
        <v>0</v>
      </c>
      <c r="AS166" s="29">
        <f t="shared" si="63"/>
        <v>0</v>
      </c>
      <c r="AT166" s="29">
        <v>0</v>
      </c>
      <c r="AU166" s="29">
        <f t="shared" si="64"/>
        <v>0</v>
      </c>
      <c r="AV166" s="29">
        <v>0</v>
      </c>
      <c r="AW166" s="29">
        <f t="shared" si="65"/>
        <v>0</v>
      </c>
    </row>
    <row r="167" spans="1:49">
      <c r="A167" s="2">
        <v>345</v>
      </c>
      <c r="B167" s="2" t="s">
        <v>205</v>
      </c>
      <c r="C167" s="2" t="s">
        <v>370</v>
      </c>
      <c r="D167" s="3">
        <v>179.4</v>
      </c>
      <c r="E167" s="3">
        <v>13.95</v>
      </c>
      <c r="F167" s="29">
        <v>0</v>
      </c>
      <c r="G167" s="29">
        <f t="shared" si="44"/>
        <v>0</v>
      </c>
      <c r="H167" s="29">
        <v>0</v>
      </c>
      <c r="I167" s="29">
        <f t="shared" si="45"/>
        <v>0</v>
      </c>
      <c r="J167" s="29">
        <v>0</v>
      </c>
      <c r="K167" s="29">
        <f t="shared" si="46"/>
        <v>0</v>
      </c>
      <c r="L167" s="29">
        <v>0</v>
      </c>
      <c r="M167" s="29">
        <f t="shared" si="47"/>
        <v>0</v>
      </c>
      <c r="N167" s="29">
        <v>0</v>
      </c>
      <c r="O167" s="29">
        <f t="shared" si="48"/>
        <v>0</v>
      </c>
      <c r="P167" s="29">
        <v>0</v>
      </c>
      <c r="Q167" s="29">
        <f t="shared" si="49"/>
        <v>0</v>
      </c>
      <c r="R167" s="29">
        <v>0</v>
      </c>
      <c r="S167" s="29">
        <f t="shared" si="50"/>
        <v>0</v>
      </c>
      <c r="T167" s="29">
        <v>0</v>
      </c>
      <c r="U167" s="29">
        <f t="shared" si="51"/>
        <v>0</v>
      </c>
      <c r="V167" s="29">
        <v>156400</v>
      </c>
      <c r="W167" s="29">
        <f t="shared" si="52"/>
        <v>3.7932800558030159E-4</v>
      </c>
      <c r="X167" s="29">
        <v>0</v>
      </c>
      <c r="Y167" s="29">
        <f t="shared" si="53"/>
        <v>0</v>
      </c>
      <c r="Z167" s="29">
        <v>2555815.25</v>
      </c>
      <c r="AA167" s="29">
        <f t="shared" si="54"/>
        <v>9.7549300197251349E-3</v>
      </c>
      <c r="AB167" s="29">
        <v>2576228.5</v>
      </c>
      <c r="AC167" s="29">
        <f t="shared" si="55"/>
        <v>8.4276672790439371E-3</v>
      </c>
      <c r="AD167" s="29">
        <v>4860235.5</v>
      </c>
      <c r="AE167" s="29">
        <f t="shared" si="56"/>
        <v>2.2662098042210557E-2</v>
      </c>
      <c r="AF167" s="29">
        <v>4659750</v>
      </c>
      <c r="AG167" s="29">
        <f t="shared" si="57"/>
        <v>2.1951336536084571E-2</v>
      </c>
      <c r="AH167" s="29">
        <v>0</v>
      </c>
      <c r="AI167" s="29">
        <f t="shared" si="58"/>
        <v>0</v>
      </c>
      <c r="AJ167" s="29">
        <v>0</v>
      </c>
      <c r="AK167" s="29">
        <f t="shared" si="59"/>
        <v>0</v>
      </c>
      <c r="AL167" s="29">
        <v>0</v>
      </c>
      <c r="AM167" s="29">
        <f t="shared" si="60"/>
        <v>0</v>
      </c>
      <c r="AN167" s="29">
        <v>0</v>
      </c>
      <c r="AO167" s="29">
        <f t="shared" si="61"/>
        <v>0</v>
      </c>
      <c r="AP167" s="29">
        <v>0</v>
      </c>
      <c r="AQ167" s="29">
        <f t="shared" si="62"/>
        <v>0</v>
      </c>
      <c r="AR167" s="29">
        <v>0</v>
      </c>
      <c r="AS167" s="29">
        <f t="shared" si="63"/>
        <v>0</v>
      </c>
      <c r="AT167" s="29">
        <v>0</v>
      </c>
      <c r="AU167" s="29">
        <f t="shared" si="64"/>
        <v>0</v>
      </c>
      <c r="AV167" s="29">
        <v>0</v>
      </c>
      <c r="AW167" s="29">
        <f t="shared" si="65"/>
        <v>0</v>
      </c>
    </row>
    <row r="168" spans="1:49">
      <c r="A168" s="2">
        <v>346</v>
      </c>
      <c r="B168" s="2" t="s">
        <v>205</v>
      </c>
      <c r="C168" s="2" t="s">
        <v>371</v>
      </c>
      <c r="D168" s="3">
        <v>179.4</v>
      </c>
      <c r="E168" s="3">
        <v>20.76</v>
      </c>
      <c r="F168" s="29">
        <v>0</v>
      </c>
      <c r="G168" s="29">
        <f t="shared" si="44"/>
        <v>0</v>
      </c>
      <c r="H168" s="29">
        <v>0</v>
      </c>
      <c r="I168" s="29">
        <f t="shared" si="45"/>
        <v>0</v>
      </c>
      <c r="J168" s="29">
        <v>0</v>
      </c>
      <c r="K168" s="29">
        <f t="shared" si="46"/>
        <v>0</v>
      </c>
      <c r="L168" s="29">
        <v>0</v>
      </c>
      <c r="M168" s="29">
        <f t="shared" si="47"/>
        <v>0</v>
      </c>
      <c r="N168" s="29">
        <v>0</v>
      </c>
      <c r="O168" s="29">
        <f t="shared" si="48"/>
        <v>0</v>
      </c>
      <c r="P168" s="29">
        <v>0</v>
      </c>
      <c r="Q168" s="29">
        <f t="shared" si="49"/>
        <v>0</v>
      </c>
      <c r="R168" s="29">
        <v>15443069</v>
      </c>
      <c r="S168" s="29">
        <f t="shared" si="50"/>
        <v>1.4441191813211008E-2</v>
      </c>
      <c r="T168" s="29">
        <v>13479564</v>
      </c>
      <c r="U168" s="29">
        <f t="shared" si="51"/>
        <v>1.3680275759016152E-2</v>
      </c>
      <c r="V168" s="29">
        <v>0</v>
      </c>
      <c r="W168" s="29">
        <f t="shared" si="52"/>
        <v>0</v>
      </c>
      <c r="X168" s="29">
        <v>0</v>
      </c>
      <c r="Y168" s="29">
        <f t="shared" si="53"/>
        <v>0</v>
      </c>
      <c r="Z168" s="29">
        <v>0</v>
      </c>
      <c r="AA168" s="29">
        <f t="shared" si="54"/>
        <v>0</v>
      </c>
      <c r="AB168" s="29">
        <v>0</v>
      </c>
      <c r="AC168" s="29">
        <f t="shared" si="55"/>
        <v>0</v>
      </c>
      <c r="AD168" s="29">
        <v>0</v>
      </c>
      <c r="AE168" s="29">
        <f t="shared" si="56"/>
        <v>0</v>
      </c>
      <c r="AF168" s="29">
        <v>0</v>
      </c>
      <c r="AG168" s="29">
        <f t="shared" si="57"/>
        <v>0</v>
      </c>
      <c r="AH168" s="29">
        <v>0</v>
      </c>
      <c r="AI168" s="29">
        <f t="shared" si="58"/>
        <v>0</v>
      </c>
      <c r="AJ168" s="29">
        <v>0</v>
      </c>
      <c r="AK168" s="29">
        <f t="shared" si="59"/>
        <v>0</v>
      </c>
      <c r="AL168" s="29">
        <v>0</v>
      </c>
      <c r="AM168" s="29">
        <f t="shared" si="60"/>
        <v>0</v>
      </c>
      <c r="AN168" s="29">
        <v>0</v>
      </c>
      <c r="AO168" s="29">
        <f t="shared" si="61"/>
        <v>0</v>
      </c>
      <c r="AP168" s="29">
        <v>0</v>
      </c>
      <c r="AQ168" s="29">
        <f t="shared" si="62"/>
        <v>0</v>
      </c>
      <c r="AR168" s="29">
        <v>0</v>
      </c>
      <c r="AS168" s="29">
        <f t="shared" si="63"/>
        <v>0</v>
      </c>
      <c r="AT168" s="29">
        <v>0</v>
      </c>
      <c r="AU168" s="29">
        <f t="shared" si="64"/>
        <v>0</v>
      </c>
      <c r="AV168" s="29">
        <v>0</v>
      </c>
      <c r="AW168" s="29">
        <f t="shared" si="65"/>
        <v>0</v>
      </c>
    </row>
    <row r="169" spans="1:49">
      <c r="A169" s="2">
        <v>347</v>
      </c>
      <c r="B169" s="2" t="s">
        <v>205</v>
      </c>
      <c r="C169" s="2" t="s">
        <v>372</v>
      </c>
      <c r="D169" s="3">
        <v>181.32</v>
      </c>
      <c r="E169" s="3">
        <v>20.149999999999999</v>
      </c>
      <c r="F169" s="29">
        <v>0</v>
      </c>
      <c r="G169" s="29">
        <f t="shared" si="44"/>
        <v>0</v>
      </c>
      <c r="H169" s="29">
        <v>0</v>
      </c>
      <c r="I169" s="29">
        <f t="shared" si="45"/>
        <v>0</v>
      </c>
      <c r="J169" s="29">
        <v>359200</v>
      </c>
      <c r="K169" s="29">
        <f t="shared" si="46"/>
        <v>5.2193328466991495E-4</v>
      </c>
      <c r="L169" s="29">
        <v>0</v>
      </c>
      <c r="M169" s="29">
        <f t="shared" si="47"/>
        <v>0</v>
      </c>
      <c r="N169" s="29">
        <v>8662588</v>
      </c>
      <c r="O169" s="29">
        <f t="shared" si="48"/>
        <v>8.3443383777622258E-3</v>
      </c>
      <c r="P169" s="29">
        <v>7449600</v>
      </c>
      <c r="Q169" s="29">
        <f t="shared" si="49"/>
        <v>7.7160428108232534E-3</v>
      </c>
      <c r="R169" s="29">
        <v>151600.015625</v>
      </c>
      <c r="S169" s="29">
        <f t="shared" si="50"/>
        <v>1.4176488523922357E-4</v>
      </c>
      <c r="T169" s="29">
        <v>0</v>
      </c>
      <c r="U169" s="29">
        <f t="shared" si="51"/>
        <v>0</v>
      </c>
      <c r="V169" s="29">
        <v>0</v>
      </c>
      <c r="W169" s="29">
        <f t="shared" si="52"/>
        <v>0</v>
      </c>
      <c r="X169" s="29">
        <v>0</v>
      </c>
      <c r="Y169" s="29">
        <f t="shared" si="53"/>
        <v>0</v>
      </c>
      <c r="Z169" s="29">
        <v>0</v>
      </c>
      <c r="AA169" s="29">
        <f t="shared" si="54"/>
        <v>0</v>
      </c>
      <c r="AB169" s="29">
        <v>0</v>
      </c>
      <c r="AC169" s="29">
        <f t="shared" si="55"/>
        <v>0</v>
      </c>
      <c r="AD169" s="29">
        <v>0</v>
      </c>
      <c r="AE169" s="29">
        <f t="shared" si="56"/>
        <v>0</v>
      </c>
      <c r="AF169" s="29">
        <v>0</v>
      </c>
      <c r="AG169" s="29">
        <f t="shared" si="57"/>
        <v>0</v>
      </c>
      <c r="AH169" s="29">
        <v>0</v>
      </c>
      <c r="AI169" s="29">
        <f t="shared" si="58"/>
        <v>0</v>
      </c>
      <c r="AJ169" s="29">
        <v>0</v>
      </c>
      <c r="AK169" s="29">
        <f t="shared" si="59"/>
        <v>0</v>
      </c>
      <c r="AL169" s="29">
        <v>0</v>
      </c>
      <c r="AM169" s="29">
        <f t="shared" si="60"/>
        <v>0</v>
      </c>
      <c r="AN169" s="29">
        <v>0</v>
      </c>
      <c r="AO169" s="29">
        <f t="shared" si="61"/>
        <v>0</v>
      </c>
      <c r="AP169" s="29">
        <v>0</v>
      </c>
      <c r="AQ169" s="29">
        <f t="shared" si="62"/>
        <v>0</v>
      </c>
      <c r="AR169" s="29">
        <v>0</v>
      </c>
      <c r="AS169" s="29">
        <f t="shared" si="63"/>
        <v>0</v>
      </c>
      <c r="AT169" s="29">
        <v>0</v>
      </c>
      <c r="AU169" s="29">
        <f t="shared" si="64"/>
        <v>0</v>
      </c>
      <c r="AV169" s="29">
        <v>0</v>
      </c>
      <c r="AW169" s="29">
        <f t="shared" si="65"/>
        <v>0</v>
      </c>
    </row>
    <row r="170" spans="1:49">
      <c r="A170" s="2">
        <v>348</v>
      </c>
      <c r="B170" s="2" t="s">
        <v>205</v>
      </c>
      <c r="C170" s="2" t="s">
        <v>373</v>
      </c>
      <c r="D170" s="3">
        <v>183.36</v>
      </c>
      <c r="E170" s="3">
        <v>19.54</v>
      </c>
      <c r="F170" s="29">
        <v>0</v>
      </c>
      <c r="G170" s="29">
        <f t="shared" si="44"/>
        <v>0</v>
      </c>
      <c r="H170" s="29">
        <v>0</v>
      </c>
      <c r="I170" s="29">
        <f t="shared" si="45"/>
        <v>0</v>
      </c>
      <c r="J170" s="29">
        <v>0</v>
      </c>
      <c r="K170" s="29">
        <f t="shared" si="46"/>
        <v>0</v>
      </c>
      <c r="L170" s="29">
        <v>0</v>
      </c>
      <c r="M170" s="29">
        <f t="shared" si="47"/>
        <v>0</v>
      </c>
      <c r="N170" s="29">
        <v>2364750</v>
      </c>
      <c r="O170" s="29">
        <f t="shared" si="48"/>
        <v>2.2778728688023974E-3</v>
      </c>
      <c r="P170" s="29">
        <v>2261333.25</v>
      </c>
      <c r="Q170" s="29">
        <f t="shared" si="49"/>
        <v>2.3422122216680201E-3</v>
      </c>
      <c r="R170" s="29">
        <v>461200</v>
      </c>
      <c r="S170" s="29">
        <f t="shared" si="50"/>
        <v>4.3127940853290994E-4</v>
      </c>
      <c r="T170" s="29">
        <v>241600</v>
      </c>
      <c r="U170" s="29">
        <f t="shared" si="51"/>
        <v>2.4519744283852968E-4</v>
      </c>
      <c r="V170" s="29">
        <v>0</v>
      </c>
      <c r="W170" s="29">
        <f t="shared" si="52"/>
        <v>0</v>
      </c>
      <c r="X170" s="29">
        <v>0</v>
      </c>
      <c r="Y170" s="29">
        <f t="shared" si="53"/>
        <v>0</v>
      </c>
      <c r="Z170" s="29">
        <v>0</v>
      </c>
      <c r="AA170" s="29">
        <f t="shared" si="54"/>
        <v>0</v>
      </c>
      <c r="AB170" s="29">
        <v>0</v>
      </c>
      <c r="AC170" s="29">
        <f t="shared" si="55"/>
        <v>0</v>
      </c>
      <c r="AD170" s="29">
        <v>0</v>
      </c>
      <c r="AE170" s="29">
        <f t="shared" si="56"/>
        <v>0</v>
      </c>
      <c r="AF170" s="29">
        <v>0</v>
      </c>
      <c r="AG170" s="29">
        <f t="shared" si="57"/>
        <v>0</v>
      </c>
      <c r="AH170" s="29">
        <v>0</v>
      </c>
      <c r="AI170" s="29">
        <f t="shared" si="58"/>
        <v>0</v>
      </c>
      <c r="AJ170" s="29">
        <v>0</v>
      </c>
      <c r="AK170" s="29">
        <f t="shared" si="59"/>
        <v>0</v>
      </c>
      <c r="AL170" s="29">
        <v>0</v>
      </c>
      <c r="AM170" s="29">
        <f t="shared" si="60"/>
        <v>0</v>
      </c>
      <c r="AN170" s="29">
        <v>0</v>
      </c>
      <c r="AO170" s="29">
        <f t="shared" si="61"/>
        <v>0</v>
      </c>
      <c r="AP170" s="29">
        <v>0</v>
      </c>
      <c r="AQ170" s="29">
        <f t="shared" si="62"/>
        <v>0</v>
      </c>
      <c r="AR170" s="29">
        <v>0</v>
      </c>
      <c r="AS170" s="29">
        <f t="shared" si="63"/>
        <v>0</v>
      </c>
      <c r="AT170" s="29">
        <v>0</v>
      </c>
      <c r="AU170" s="29">
        <f t="shared" si="64"/>
        <v>0</v>
      </c>
      <c r="AV170" s="29">
        <v>0</v>
      </c>
      <c r="AW170" s="29">
        <f t="shared" si="65"/>
        <v>0</v>
      </c>
    </row>
    <row r="171" spans="1:49">
      <c r="A171" s="2">
        <v>349</v>
      </c>
      <c r="B171" s="2" t="s">
        <v>205</v>
      </c>
      <c r="C171" s="2" t="s">
        <v>374</v>
      </c>
      <c r="D171" s="3">
        <v>184.36660000000001</v>
      </c>
      <c r="E171" s="3">
        <v>24.54</v>
      </c>
      <c r="F171" s="29">
        <v>0</v>
      </c>
      <c r="G171" s="29">
        <f t="shared" si="44"/>
        <v>0</v>
      </c>
      <c r="H171" s="29">
        <v>0</v>
      </c>
      <c r="I171" s="29">
        <f t="shared" si="45"/>
        <v>0</v>
      </c>
      <c r="J171" s="29">
        <v>0</v>
      </c>
      <c r="K171" s="29">
        <f t="shared" si="46"/>
        <v>0</v>
      </c>
      <c r="L171" s="29">
        <v>0</v>
      </c>
      <c r="M171" s="29">
        <f t="shared" si="47"/>
        <v>0</v>
      </c>
      <c r="N171" s="29">
        <v>98800</v>
      </c>
      <c r="O171" s="29">
        <f t="shared" si="48"/>
        <v>9.5170246088456238E-5</v>
      </c>
      <c r="P171" s="29">
        <v>0</v>
      </c>
      <c r="Q171" s="29">
        <f t="shared" si="49"/>
        <v>0</v>
      </c>
      <c r="R171" s="29">
        <v>0</v>
      </c>
      <c r="S171" s="29">
        <f t="shared" si="50"/>
        <v>0</v>
      </c>
      <c r="T171" s="29">
        <v>0</v>
      </c>
      <c r="U171" s="29">
        <f t="shared" si="51"/>
        <v>0</v>
      </c>
      <c r="V171" s="29">
        <v>0</v>
      </c>
      <c r="W171" s="29">
        <f t="shared" si="52"/>
        <v>0</v>
      </c>
      <c r="X171" s="29">
        <v>0</v>
      </c>
      <c r="Y171" s="29">
        <f t="shared" si="53"/>
        <v>0</v>
      </c>
      <c r="Z171" s="29">
        <v>0</v>
      </c>
      <c r="AA171" s="29">
        <f t="shared" si="54"/>
        <v>0</v>
      </c>
      <c r="AB171" s="29">
        <v>0</v>
      </c>
      <c r="AC171" s="29">
        <f t="shared" si="55"/>
        <v>0</v>
      </c>
      <c r="AD171" s="29">
        <v>0</v>
      </c>
      <c r="AE171" s="29">
        <f t="shared" si="56"/>
        <v>0</v>
      </c>
      <c r="AF171" s="29">
        <v>0</v>
      </c>
      <c r="AG171" s="29">
        <f t="shared" si="57"/>
        <v>0</v>
      </c>
      <c r="AH171" s="29">
        <v>0</v>
      </c>
      <c r="AI171" s="29">
        <f t="shared" si="58"/>
        <v>0</v>
      </c>
      <c r="AJ171" s="29">
        <v>0</v>
      </c>
      <c r="AK171" s="29">
        <f t="shared" si="59"/>
        <v>0</v>
      </c>
      <c r="AL171" s="29">
        <v>0</v>
      </c>
      <c r="AM171" s="29">
        <f t="shared" si="60"/>
        <v>0</v>
      </c>
      <c r="AN171" s="29">
        <v>0</v>
      </c>
      <c r="AO171" s="29">
        <f t="shared" si="61"/>
        <v>0</v>
      </c>
      <c r="AP171" s="29">
        <v>0</v>
      </c>
      <c r="AQ171" s="29">
        <f t="shared" si="62"/>
        <v>0</v>
      </c>
      <c r="AR171" s="29">
        <v>0</v>
      </c>
      <c r="AS171" s="29">
        <f t="shared" si="63"/>
        <v>0</v>
      </c>
      <c r="AT171" s="29">
        <v>0</v>
      </c>
      <c r="AU171" s="29">
        <f t="shared" si="64"/>
        <v>0</v>
      </c>
      <c r="AV171" s="29">
        <v>0</v>
      </c>
      <c r="AW171" s="29">
        <f t="shared" si="65"/>
        <v>0</v>
      </c>
    </row>
    <row r="172" spans="1:49">
      <c r="A172" s="2">
        <v>350</v>
      </c>
      <c r="B172" s="2" t="s">
        <v>205</v>
      </c>
      <c r="C172" s="2" t="s">
        <v>375</v>
      </c>
      <c r="D172" s="3">
        <v>187.32</v>
      </c>
      <c r="E172" s="3">
        <v>23.96</v>
      </c>
      <c r="F172" s="29">
        <v>0</v>
      </c>
      <c r="G172" s="29">
        <f t="shared" si="44"/>
        <v>0</v>
      </c>
      <c r="H172" s="29">
        <v>0</v>
      </c>
      <c r="I172" s="29">
        <f t="shared" si="45"/>
        <v>0</v>
      </c>
      <c r="J172" s="29">
        <v>2354000</v>
      </c>
      <c r="K172" s="29">
        <f t="shared" si="46"/>
        <v>3.42046478873324E-3</v>
      </c>
      <c r="L172" s="29">
        <v>930800</v>
      </c>
      <c r="M172" s="29">
        <f t="shared" si="47"/>
        <v>1.0603633604889242E-3</v>
      </c>
      <c r="N172" s="29">
        <v>0</v>
      </c>
      <c r="O172" s="29">
        <f t="shared" si="48"/>
        <v>0</v>
      </c>
      <c r="P172" s="29">
        <v>0</v>
      </c>
      <c r="Q172" s="29">
        <f t="shared" si="49"/>
        <v>0</v>
      </c>
      <c r="R172" s="29">
        <v>0</v>
      </c>
      <c r="S172" s="29">
        <f t="shared" si="50"/>
        <v>0</v>
      </c>
      <c r="T172" s="29">
        <v>0</v>
      </c>
      <c r="U172" s="29">
        <f t="shared" si="51"/>
        <v>0</v>
      </c>
      <c r="V172" s="29">
        <v>0</v>
      </c>
      <c r="W172" s="29">
        <f t="shared" si="52"/>
        <v>0</v>
      </c>
      <c r="X172" s="29">
        <v>0</v>
      </c>
      <c r="Y172" s="29">
        <f t="shared" si="53"/>
        <v>0</v>
      </c>
      <c r="Z172" s="29">
        <v>0</v>
      </c>
      <c r="AA172" s="29">
        <f t="shared" si="54"/>
        <v>0</v>
      </c>
      <c r="AB172" s="29">
        <v>0</v>
      </c>
      <c r="AC172" s="29">
        <f t="shared" si="55"/>
        <v>0</v>
      </c>
      <c r="AD172" s="29">
        <v>0</v>
      </c>
      <c r="AE172" s="29">
        <f t="shared" si="56"/>
        <v>0</v>
      </c>
      <c r="AF172" s="29">
        <v>0</v>
      </c>
      <c r="AG172" s="29">
        <f t="shared" si="57"/>
        <v>0</v>
      </c>
      <c r="AH172" s="29">
        <v>0</v>
      </c>
      <c r="AI172" s="29">
        <f t="shared" si="58"/>
        <v>0</v>
      </c>
      <c r="AJ172" s="29">
        <v>0</v>
      </c>
      <c r="AK172" s="29">
        <f t="shared" si="59"/>
        <v>0</v>
      </c>
      <c r="AL172" s="29">
        <v>0</v>
      </c>
      <c r="AM172" s="29">
        <f t="shared" si="60"/>
        <v>0</v>
      </c>
      <c r="AN172" s="29">
        <v>0</v>
      </c>
      <c r="AO172" s="29">
        <f t="shared" si="61"/>
        <v>0</v>
      </c>
      <c r="AP172" s="29">
        <v>0</v>
      </c>
      <c r="AQ172" s="29">
        <f t="shared" si="62"/>
        <v>0</v>
      </c>
      <c r="AR172" s="29">
        <v>0</v>
      </c>
      <c r="AS172" s="29">
        <f t="shared" si="63"/>
        <v>0</v>
      </c>
      <c r="AT172" s="29">
        <v>0</v>
      </c>
      <c r="AU172" s="29">
        <f t="shared" si="64"/>
        <v>0</v>
      </c>
      <c r="AV172" s="29">
        <v>0</v>
      </c>
      <c r="AW172" s="29">
        <f t="shared" si="65"/>
        <v>0</v>
      </c>
    </row>
    <row r="173" spans="1:49">
      <c r="A173" s="2">
        <v>351</v>
      </c>
      <c r="B173" s="2" t="s">
        <v>205</v>
      </c>
      <c r="C173" s="2" t="s">
        <v>376</v>
      </c>
      <c r="D173" s="3">
        <v>187.44</v>
      </c>
      <c r="E173" s="3">
        <v>20.8</v>
      </c>
      <c r="F173" s="29">
        <v>0</v>
      </c>
      <c r="G173" s="29">
        <f t="shared" si="44"/>
        <v>0</v>
      </c>
      <c r="H173" s="29">
        <v>0</v>
      </c>
      <c r="I173" s="29">
        <f t="shared" si="45"/>
        <v>0</v>
      </c>
      <c r="J173" s="29">
        <v>0</v>
      </c>
      <c r="K173" s="29">
        <f t="shared" si="46"/>
        <v>0</v>
      </c>
      <c r="L173" s="29">
        <v>0</v>
      </c>
      <c r="M173" s="29">
        <f t="shared" si="47"/>
        <v>0</v>
      </c>
      <c r="N173" s="29">
        <v>0</v>
      </c>
      <c r="O173" s="29">
        <f t="shared" si="48"/>
        <v>0</v>
      </c>
      <c r="P173" s="29">
        <v>0</v>
      </c>
      <c r="Q173" s="29">
        <f t="shared" si="49"/>
        <v>0</v>
      </c>
      <c r="R173" s="29">
        <v>3934914.25</v>
      </c>
      <c r="S173" s="29">
        <f t="shared" si="50"/>
        <v>3.6796346278571528E-3</v>
      </c>
      <c r="T173" s="29">
        <v>3621750</v>
      </c>
      <c r="U173" s="29">
        <f t="shared" si="51"/>
        <v>3.6756781399025036E-3</v>
      </c>
      <c r="V173" s="29">
        <v>0</v>
      </c>
      <c r="W173" s="29">
        <f t="shared" si="52"/>
        <v>0</v>
      </c>
      <c r="X173" s="29">
        <v>0</v>
      </c>
      <c r="Y173" s="29">
        <f t="shared" si="53"/>
        <v>0</v>
      </c>
      <c r="Z173" s="29">
        <v>0</v>
      </c>
      <c r="AA173" s="29">
        <f t="shared" si="54"/>
        <v>0</v>
      </c>
      <c r="AB173" s="29">
        <v>0</v>
      </c>
      <c r="AC173" s="29">
        <f t="shared" si="55"/>
        <v>0</v>
      </c>
      <c r="AD173" s="29">
        <v>0</v>
      </c>
      <c r="AE173" s="29">
        <f t="shared" si="56"/>
        <v>0</v>
      </c>
      <c r="AF173" s="29">
        <v>0</v>
      </c>
      <c r="AG173" s="29">
        <f t="shared" si="57"/>
        <v>0</v>
      </c>
      <c r="AH173" s="29">
        <v>0</v>
      </c>
      <c r="AI173" s="29">
        <f t="shared" si="58"/>
        <v>0</v>
      </c>
      <c r="AJ173" s="29">
        <v>0</v>
      </c>
      <c r="AK173" s="29">
        <f t="shared" si="59"/>
        <v>0</v>
      </c>
      <c r="AL173" s="29">
        <v>0</v>
      </c>
      <c r="AM173" s="29">
        <f t="shared" si="60"/>
        <v>0</v>
      </c>
      <c r="AN173" s="29">
        <v>0</v>
      </c>
      <c r="AO173" s="29">
        <f t="shared" si="61"/>
        <v>0</v>
      </c>
      <c r="AP173" s="29">
        <v>0</v>
      </c>
      <c r="AQ173" s="29">
        <f t="shared" si="62"/>
        <v>0</v>
      </c>
      <c r="AR173" s="29">
        <v>0</v>
      </c>
      <c r="AS173" s="29">
        <f t="shared" si="63"/>
        <v>0</v>
      </c>
      <c r="AT173" s="29">
        <v>0</v>
      </c>
      <c r="AU173" s="29">
        <f t="shared" si="64"/>
        <v>0</v>
      </c>
      <c r="AV173" s="29">
        <v>0</v>
      </c>
      <c r="AW173" s="29">
        <f t="shared" si="65"/>
        <v>0</v>
      </c>
    </row>
    <row r="174" spans="1:49">
      <c r="A174" s="2">
        <v>352</v>
      </c>
      <c r="B174" s="2" t="s">
        <v>205</v>
      </c>
      <c r="C174" s="2" t="s">
        <v>377</v>
      </c>
      <c r="D174" s="3">
        <v>187.44</v>
      </c>
      <c r="E174" s="3">
        <v>21.55</v>
      </c>
      <c r="F174" s="29">
        <v>0</v>
      </c>
      <c r="G174" s="29">
        <f t="shared" si="44"/>
        <v>0</v>
      </c>
      <c r="H174" s="29">
        <v>0</v>
      </c>
      <c r="I174" s="29">
        <f t="shared" si="45"/>
        <v>0</v>
      </c>
      <c r="J174" s="29">
        <v>0</v>
      </c>
      <c r="K174" s="29">
        <f t="shared" si="46"/>
        <v>0</v>
      </c>
      <c r="L174" s="29">
        <v>0</v>
      </c>
      <c r="M174" s="29">
        <f t="shared" si="47"/>
        <v>0</v>
      </c>
      <c r="N174" s="29">
        <v>0</v>
      </c>
      <c r="O174" s="29">
        <f t="shared" si="48"/>
        <v>0</v>
      </c>
      <c r="P174" s="29">
        <v>0</v>
      </c>
      <c r="Q174" s="29">
        <f t="shared" si="49"/>
        <v>0</v>
      </c>
      <c r="R174" s="29">
        <v>1563921.5</v>
      </c>
      <c r="S174" s="29">
        <f t="shared" si="50"/>
        <v>1.462461273876629E-3</v>
      </c>
      <c r="T174" s="29">
        <v>1125973.375</v>
      </c>
      <c r="U174" s="29">
        <f t="shared" si="51"/>
        <v>1.1427392063504504E-3</v>
      </c>
      <c r="V174" s="29">
        <v>0</v>
      </c>
      <c r="W174" s="29">
        <f t="shared" si="52"/>
        <v>0</v>
      </c>
      <c r="X174" s="29">
        <v>0</v>
      </c>
      <c r="Y174" s="29">
        <f t="shared" si="53"/>
        <v>0</v>
      </c>
      <c r="Z174" s="29">
        <v>0</v>
      </c>
      <c r="AA174" s="29">
        <f t="shared" si="54"/>
        <v>0</v>
      </c>
      <c r="AB174" s="29">
        <v>0</v>
      </c>
      <c r="AC174" s="29">
        <f t="shared" si="55"/>
        <v>0</v>
      </c>
      <c r="AD174" s="29">
        <v>0</v>
      </c>
      <c r="AE174" s="29">
        <f t="shared" si="56"/>
        <v>0</v>
      </c>
      <c r="AF174" s="29">
        <v>0</v>
      </c>
      <c r="AG174" s="29">
        <f t="shared" si="57"/>
        <v>0</v>
      </c>
      <c r="AH174" s="29">
        <v>0</v>
      </c>
      <c r="AI174" s="29">
        <f t="shared" si="58"/>
        <v>0</v>
      </c>
      <c r="AJ174" s="29">
        <v>0</v>
      </c>
      <c r="AK174" s="29">
        <f t="shared" si="59"/>
        <v>0</v>
      </c>
      <c r="AL174" s="29">
        <v>0</v>
      </c>
      <c r="AM174" s="29">
        <f t="shared" si="60"/>
        <v>0</v>
      </c>
      <c r="AN174" s="29">
        <v>0</v>
      </c>
      <c r="AO174" s="29">
        <f t="shared" si="61"/>
        <v>0</v>
      </c>
      <c r="AP174" s="29">
        <v>0</v>
      </c>
      <c r="AQ174" s="29">
        <f t="shared" si="62"/>
        <v>0</v>
      </c>
      <c r="AR174" s="29">
        <v>0</v>
      </c>
      <c r="AS174" s="29">
        <f t="shared" si="63"/>
        <v>0</v>
      </c>
      <c r="AT174" s="29">
        <v>0</v>
      </c>
      <c r="AU174" s="29">
        <f t="shared" si="64"/>
        <v>0</v>
      </c>
      <c r="AV174" s="29">
        <v>0</v>
      </c>
      <c r="AW174" s="29">
        <f t="shared" si="65"/>
        <v>0</v>
      </c>
    </row>
    <row r="175" spans="1:49">
      <c r="A175" s="2">
        <v>353</v>
      </c>
      <c r="B175" s="2" t="s">
        <v>205</v>
      </c>
      <c r="C175" s="2" t="s">
        <v>378</v>
      </c>
      <c r="D175" s="3">
        <v>187.44</v>
      </c>
      <c r="E175" s="3">
        <v>24.99</v>
      </c>
      <c r="F175" s="29">
        <v>0</v>
      </c>
      <c r="G175" s="29">
        <f t="shared" si="44"/>
        <v>0</v>
      </c>
      <c r="H175" s="29">
        <v>0</v>
      </c>
      <c r="I175" s="29">
        <f t="shared" si="45"/>
        <v>0</v>
      </c>
      <c r="J175" s="29">
        <v>4879500</v>
      </c>
      <c r="K175" s="29">
        <f t="shared" si="46"/>
        <v>7.0901265661103847E-3</v>
      </c>
      <c r="L175" s="29">
        <v>5735905.75</v>
      </c>
      <c r="M175" s="29">
        <f t="shared" si="47"/>
        <v>6.5343191840543016E-3</v>
      </c>
      <c r="N175" s="29">
        <v>1434800</v>
      </c>
      <c r="O175" s="29">
        <f t="shared" si="48"/>
        <v>1.3820877438028038E-3</v>
      </c>
      <c r="P175" s="29">
        <v>2060800</v>
      </c>
      <c r="Q175" s="29">
        <f t="shared" si="49"/>
        <v>2.1345066882174292E-3</v>
      </c>
      <c r="R175" s="29">
        <v>0</v>
      </c>
      <c r="S175" s="29">
        <f t="shared" si="50"/>
        <v>0</v>
      </c>
      <c r="T175" s="29">
        <v>0</v>
      </c>
      <c r="U175" s="29">
        <f t="shared" si="51"/>
        <v>0</v>
      </c>
      <c r="V175" s="29">
        <v>0</v>
      </c>
      <c r="W175" s="29">
        <f t="shared" si="52"/>
        <v>0</v>
      </c>
      <c r="X175" s="29">
        <v>0</v>
      </c>
      <c r="Y175" s="29">
        <f t="shared" si="53"/>
        <v>0</v>
      </c>
      <c r="Z175" s="29">
        <v>0</v>
      </c>
      <c r="AA175" s="29">
        <f t="shared" si="54"/>
        <v>0</v>
      </c>
      <c r="AB175" s="29">
        <v>0</v>
      </c>
      <c r="AC175" s="29">
        <f t="shared" si="55"/>
        <v>0</v>
      </c>
      <c r="AD175" s="29">
        <v>0</v>
      </c>
      <c r="AE175" s="29">
        <f t="shared" si="56"/>
        <v>0</v>
      </c>
      <c r="AF175" s="29">
        <v>0</v>
      </c>
      <c r="AG175" s="29">
        <f t="shared" si="57"/>
        <v>0</v>
      </c>
      <c r="AH175" s="29">
        <v>0</v>
      </c>
      <c r="AI175" s="29">
        <f t="shared" si="58"/>
        <v>0</v>
      </c>
      <c r="AJ175" s="29">
        <v>0</v>
      </c>
      <c r="AK175" s="29">
        <f t="shared" si="59"/>
        <v>0</v>
      </c>
      <c r="AL175" s="29">
        <v>0</v>
      </c>
      <c r="AM175" s="29">
        <f t="shared" si="60"/>
        <v>0</v>
      </c>
      <c r="AN175" s="29">
        <v>0</v>
      </c>
      <c r="AO175" s="29">
        <f t="shared" si="61"/>
        <v>0</v>
      </c>
      <c r="AP175" s="29">
        <v>0</v>
      </c>
      <c r="AQ175" s="29">
        <f t="shared" si="62"/>
        <v>0</v>
      </c>
      <c r="AR175" s="29">
        <v>0</v>
      </c>
      <c r="AS175" s="29">
        <f t="shared" si="63"/>
        <v>0</v>
      </c>
      <c r="AT175" s="29">
        <v>0</v>
      </c>
      <c r="AU175" s="29">
        <f t="shared" si="64"/>
        <v>0</v>
      </c>
      <c r="AV175" s="29">
        <v>0</v>
      </c>
      <c r="AW175" s="29">
        <f t="shared" si="65"/>
        <v>0</v>
      </c>
    </row>
    <row r="176" spans="1:49">
      <c r="A176" s="2">
        <v>354</v>
      </c>
      <c r="B176" s="2" t="s">
        <v>205</v>
      </c>
      <c r="C176" s="2" t="s">
        <v>379</v>
      </c>
      <c r="D176" s="3">
        <v>189.24</v>
      </c>
      <c r="E176" s="3">
        <v>23.79</v>
      </c>
      <c r="F176" s="29">
        <v>0</v>
      </c>
      <c r="G176" s="29">
        <f t="shared" si="44"/>
        <v>0</v>
      </c>
      <c r="H176" s="29">
        <v>0</v>
      </c>
      <c r="I176" s="29">
        <f t="shared" si="45"/>
        <v>0</v>
      </c>
      <c r="J176" s="29">
        <v>16610600</v>
      </c>
      <c r="K176" s="29">
        <f t="shared" si="46"/>
        <v>2.4135927111186218E-2</v>
      </c>
      <c r="L176" s="29">
        <v>17899520</v>
      </c>
      <c r="M176" s="29">
        <f t="shared" si="47"/>
        <v>2.0391056272387957E-2</v>
      </c>
      <c r="N176" s="29">
        <v>0</v>
      </c>
      <c r="O176" s="29">
        <f t="shared" si="48"/>
        <v>0</v>
      </c>
      <c r="P176" s="29">
        <v>0</v>
      </c>
      <c r="Q176" s="29">
        <f t="shared" si="49"/>
        <v>0</v>
      </c>
      <c r="R176" s="29">
        <v>0</v>
      </c>
      <c r="S176" s="29">
        <f t="shared" si="50"/>
        <v>0</v>
      </c>
      <c r="T176" s="29">
        <v>0</v>
      </c>
      <c r="U176" s="29">
        <f t="shared" si="51"/>
        <v>0</v>
      </c>
      <c r="V176" s="29">
        <v>0</v>
      </c>
      <c r="W176" s="29">
        <f t="shared" si="52"/>
        <v>0</v>
      </c>
      <c r="X176" s="29">
        <v>0</v>
      </c>
      <c r="Y176" s="29">
        <f t="shared" si="53"/>
        <v>0</v>
      </c>
      <c r="Z176" s="29">
        <v>0</v>
      </c>
      <c r="AA176" s="29">
        <f t="shared" si="54"/>
        <v>0</v>
      </c>
      <c r="AB176" s="29">
        <v>0</v>
      </c>
      <c r="AC176" s="29">
        <f t="shared" si="55"/>
        <v>0</v>
      </c>
      <c r="AD176" s="29">
        <v>0</v>
      </c>
      <c r="AE176" s="29">
        <f t="shared" si="56"/>
        <v>0</v>
      </c>
      <c r="AF176" s="29">
        <v>0</v>
      </c>
      <c r="AG176" s="29">
        <f t="shared" si="57"/>
        <v>0</v>
      </c>
      <c r="AH176" s="29">
        <v>0</v>
      </c>
      <c r="AI176" s="29">
        <f t="shared" si="58"/>
        <v>0</v>
      </c>
      <c r="AJ176" s="29">
        <v>0</v>
      </c>
      <c r="AK176" s="29">
        <f t="shared" si="59"/>
        <v>0</v>
      </c>
      <c r="AL176" s="29">
        <v>0</v>
      </c>
      <c r="AM176" s="29">
        <f t="shared" si="60"/>
        <v>0</v>
      </c>
      <c r="AN176" s="29">
        <v>0</v>
      </c>
      <c r="AO176" s="29">
        <f t="shared" si="61"/>
        <v>0</v>
      </c>
      <c r="AP176" s="29">
        <v>0</v>
      </c>
      <c r="AQ176" s="29">
        <f t="shared" si="62"/>
        <v>0</v>
      </c>
      <c r="AR176" s="29">
        <v>0</v>
      </c>
      <c r="AS176" s="29">
        <f t="shared" si="63"/>
        <v>0</v>
      </c>
      <c r="AT176" s="29">
        <v>0</v>
      </c>
      <c r="AU176" s="29">
        <f t="shared" si="64"/>
        <v>0</v>
      </c>
      <c r="AV176" s="29">
        <v>0</v>
      </c>
      <c r="AW176" s="29">
        <f t="shared" si="65"/>
        <v>0</v>
      </c>
    </row>
    <row r="177" spans="1:49">
      <c r="A177" s="2">
        <v>355</v>
      </c>
      <c r="B177" s="2" t="s">
        <v>205</v>
      </c>
      <c r="C177" s="2" t="s">
        <v>380</v>
      </c>
      <c r="D177" s="3">
        <v>189.36</v>
      </c>
      <c r="E177" s="3">
        <v>21.55</v>
      </c>
      <c r="F177" s="29">
        <v>0</v>
      </c>
      <c r="G177" s="29">
        <f t="shared" si="44"/>
        <v>0</v>
      </c>
      <c r="H177" s="29">
        <v>0</v>
      </c>
      <c r="I177" s="29">
        <f t="shared" si="45"/>
        <v>0</v>
      </c>
      <c r="J177" s="29">
        <v>0</v>
      </c>
      <c r="K177" s="29">
        <f t="shared" si="46"/>
        <v>0</v>
      </c>
      <c r="L177" s="29">
        <v>0</v>
      </c>
      <c r="M177" s="29">
        <f t="shared" si="47"/>
        <v>0</v>
      </c>
      <c r="N177" s="29">
        <v>1512720</v>
      </c>
      <c r="O177" s="29">
        <f t="shared" si="48"/>
        <v>1.4571450876814729E-3</v>
      </c>
      <c r="P177" s="29">
        <v>2080080</v>
      </c>
      <c r="Q177" s="29">
        <f t="shared" si="49"/>
        <v>2.1544762577772273E-3</v>
      </c>
      <c r="R177" s="29">
        <v>7087059</v>
      </c>
      <c r="S177" s="29">
        <f t="shared" si="50"/>
        <v>6.6272823368556727E-3</v>
      </c>
      <c r="T177" s="29">
        <v>4144502.75</v>
      </c>
      <c r="U177" s="29">
        <f t="shared" si="51"/>
        <v>4.2062147191111506E-3</v>
      </c>
      <c r="V177" s="29">
        <v>4044750</v>
      </c>
      <c r="W177" s="29">
        <f t="shared" si="52"/>
        <v>9.8100188655429969E-3</v>
      </c>
      <c r="X177" s="29">
        <v>4073411.75</v>
      </c>
      <c r="Y177" s="29">
        <f t="shared" si="53"/>
        <v>1.1075730702500185E-2</v>
      </c>
      <c r="Z177" s="29">
        <v>0</v>
      </c>
      <c r="AA177" s="29">
        <f t="shared" si="54"/>
        <v>0</v>
      </c>
      <c r="AB177" s="29">
        <v>0</v>
      </c>
      <c r="AC177" s="29">
        <f t="shared" si="55"/>
        <v>0</v>
      </c>
      <c r="AD177" s="29">
        <v>0</v>
      </c>
      <c r="AE177" s="29">
        <f t="shared" si="56"/>
        <v>0</v>
      </c>
      <c r="AF177" s="29">
        <v>0</v>
      </c>
      <c r="AG177" s="29">
        <f t="shared" si="57"/>
        <v>0</v>
      </c>
      <c r="AH177" s="29">
        <v>0</v>
      </c>
      <c r="AI177" s="29">
        <f t="shared" si="58"/>
        <v>0</v>
      </c>
      <c r="AJ177" s="29">
        <v>0</v>
      </c>
      <c r="AK177" s="29">
        <f t="shared" si="59"/>
        <v>0</v>
      </c>
      <c r="AL177" s="29">
        <v>0</v>
      </c>
      <c r="AM177" s="29">
        <f t="shared" si="60"/>
        <v>0</v>
      </c>
      <c r="AN177" s="29">
        <v>0</v>
      </c>
      <c r="AO177" s="29">
        <f t="shared" si="61"/>
        <v>0</v>
      </c>
      <c r="AP177" s="29">
        <v>0</v>
      </c>
      <c r="AQ177" s="29">
        <f t="shared" si="62"/>
        <v>0</v>
      </c>
      <c r="AR177" s="29">
        <v>0</v>
      </c>
      <c r="AS177" s="29">
        <f t="shared" si="63"/>
        <v>0</v>
      </c>
      <c r="AT177" s="29">
        <v>0</v>
      </c>
      <c r="AU177" s="29">
        <f t="shared" si="64"/>
        <v>0</v>
      </c>
      <c r="AV177" s="29">
        <v>0</v>
      </c>
      <c r="AW177" s="29">
        <f t="shared" si="65"/>
        <v>0</v>
      </c>
    </row>
    <row r="178" spans="1:49">
      <c r="A178" s="2">
        <v>356</v>
      </c>
      <c r="B178" s="2" t="s">
        <v>205</v>
      </c>
      <c r="C178" s="2" t="s">
        <v>381</v>
      </c>
      <c r="D178" s="3">
        <v>189.36</v>
      </c>
      <c r="E178" s="3">
        <v>22.01</v>
      </c>
      <c r="F178" s="29">
        <v>0</v>
      </c>
      <c r="G178" s="29">
        <f t="shared" si="44"/>
        <v>0</v>
      </c>
      <c r="H178" s="29">
        <v>0</v>
      </c>
      <c r="I178" s="29">
        <f t="shared" si="45"/>
        <v>0</v>
      </c>
      <c r="J178" s="29">
        <v>0</v>
      </c>
      <c r="K178" s="29">
        <f t="shared" si="46"/>
        <v>0</v>
      </c>
      <c r="L178" s="29">
        <v>0</v>
      </c>
      <c r="M178" s="29">
        <f t="shared" si="47"/>
        <v>0</v>
      </c>
      <c r="N178" s="29">
        <v>0</v>
      </c>
      <c r="O178" s="29">
        <f t="shared" si="48"/>
        <v>0</v>
      </c>
      <c r="P178" s="29">
        <v>0</v>
      </c>
      <c r="Q178" s="29">
        <f t="shared" si="49"/>
        <v>0</v>
      </c>
      <c r="R178" s="29">
        <v>1504711.125</v>
      </c>
      <c r="S178" s="29">
        <f t="shared" si="50"/>
        <v>1.4070922029550943E-3</v>
      </c>
      <c r="T178" s="29">
        <v>1601777.75</v>
      </c>
      <c r="U178" s="29">
        <f t="shared" si="51"/>
        <v>1.6256283455945929E-3</v>
      </c>
      <c r="V178" s="29">
        <v>0</v>
      </c>
      <c r="W178" s="29">
        <f t="shared" si="52"/>
        <v>0</v>
      </c>
      <c r="X178" s="29">
        <v>0</v>
      </c>
      <c r="Y178" s="29">
        <f t="shared" si="53"/>
        <v>0</v>
      </c>
      <c r="Z178" s="29">
        <v>0</v>
      </c>
      <c r="AA178" s="29">
        <f t="shared" si="54"/>
        <v>0</v>
      </c>
      <c r="AB178" s="29">
        <v>0</v>
      </c>
      <c r="AC178" s="29">
        <f t="shared" si="55"/>
        <v>0</v>
      </c>
      <c r="AD178" s="29">
        <v>0</v>
      </c>
      <c r="AE178" s="29">
        <f t="shared" si="56"/>
        <v>0</v>
      </c>
      <c r="AF178" s="29">
        <v>0</v>
      </c>
      <c r="AG178" s="29">
        <f t="shared" si="57"/>
        <v>0</v>
      </c>
      <c r="AH178" s="29">
        <v>0</v>
      </c>
      <c r="AI178" s="29">
        <f t="shared" si="58"/>
        <v>0</v>
      </c>
      <c r="AJ178" s="29">
        <v>0</v>
      </c>
      <c r="AK178" s="29">
        <f t="shared" si="59"/>
        <v>0</v>
      </c>
      <c r="AL178" s="29">
        <v>0</v>
      </c>
      <c r="AM178" s="29">
        <f t="shared" si="60"/>
        <v>0</v>
      </c>
      <c r="AN178" s="29">
        <v>0</v>
      </c>
      <c r="AO178" s="29">
        <f t="shared" si="61"/>
        <v>0</v>
      </c>
      <c r="AP178" s="29">
        <v>0</v>
      </c>
      <c r="AQ178" s="29">
        <f t="shared" si="62"/>
        <v>0</v>
      </c>
      <c r="AR178" s="29">
        <v>0</v>
      </c>
      <c r="AS178" s="29">
        <f t="shared" si="63"/>
        <v>0</v>
      </c>
      <c r="AT178" s="29">
        <v>0</v>
      </c>
      <c r="AU178" s="29">
        <f t="shared" si="64"/>
        <v>0</v>
      </c>
      <c r="AV178" s="29">
        <v>0</v>
      </c>
      <c r="AW178" s="29">
        <f t="shared" si="65"/>
        <v>0</v>
      </c>
    </row>
    <row r="179" spans="1:49">
      <c r="A179" s="2">
        <v>357</v>
      </c>
      <c r="B179" s="2" t="s">
        <v>205</v>
      </c>
      <c r="C179" s="2" t="s">
        <v>382</v>
      </c>
      <c r="D179" s="3">
        <v>189.36</v>
      </c>
      <c r="E179" s="3">
        <v>22.8</v>
      </c>
      <c r="F179" s="29">
        <v>0</v>
      </c>
      <c r="G179" s="29">
        <f t="shared" si="44"/>
        <v>0</v>
      </c>
      <c r="H179" s="29">
        <v>0</v>
      </c>
      <c r="I179" s="29">
        <f t="shared" si="45"/>
        <v>0</v>
      </c>
      <c r="J179" s="29">
        <v>0</v>
      </c>
      <c r="K179" s="29">
        <f t="shared" si="46"/>
        <v>0</v>
      </c>
      <c r="L179" s="29">
        <v>0</v>
      </c>
      <c r="M179" s="29">
        <f t="shared" si="47"/>
        <v>0</v>
      </c>
      <c r="N179" s="29">
        <v>0</v>
      </c>
      <c r="O179" s="29">
        <f t="shared" si="48"/>
        <v>0</v>
      </c>
      <c r="P179" s="29">
        <v>0</v>
      </c>
      <c r="Q179" s="29">
        <f t="shared" si="49"/>
        <v>0</v>
      </c>
      <c r="R179" s="29">
        <v>18052294</v>
      </c>
      <c r="S179" s="29">
        <f t="shared" si="50"/>
        <v>1.6881141975243277E-2</v>
      </c>
      <c r="T179" s="29">
        <v>17462140</v>
      </c>
      <c r="U179" s="29">
        <f t="shared" si="51"/>
        <v>1.772215262619372E-2</v>
      </c>
      <c r="V179" s="29">
        <v>0</v>
      </c>
      <c r="W179" s="29">
        <f t="shared" si="52"/>
        <v>0</v>
      </c>
      <c r="X179" s="29">
        <v>0</v>
      </c>
      <c r="Y179" s="29">
        <f t="shared" si="53"/>
        <v>0</v>
      </c>
      <c r="Z179" s="29">
        <v>0</v>
      </c>
      <c r="AA179" s="29">
        <f t="shared" si="54"/>
        <v>0</v>
      </c>
      <c r="AB179" s="29">
        <v>0</v>
      </c>
      <c r="AC179" s="29">
        <f t="shared" si="55"/>
        <v>0</v>
      </c>
      <c r="AD179" s="29">
        <v>0</v>
      </c>
      <c r="AE179" s="29">
        <f t="shared" si="56"/>
        <v>0</v>
      </c>
      <c r="AF179" s="29">
        <v>0</v>
      </c>
      <c r="AG179" s="29">
        <f t="shared" si="57"/>
        <v>0</v>
      </c>
      <c r="AH179" s="29">
        <v>0</v>
      </c>
      <c r="AI179" s="29">
        <f t="shared" si="58"/>
        <v>0</v>
      </c>
      <c r="AJ179" s="29">
        <v>0</v>
      </c>
      <c r="AK179" s="29">
        <f t="shared" si="59"/>
        <v>0</v>
      </c>
      <c r="AL179" s="29">
        <v>0</v>
      </c>
      <c r="AM179" s="29">
        <f t="shared" si="60"/>
        <v>0</v>
      </c>
      <c r="AN179" s="29">
        <v>0</v>
      </c>
      <c r="AO179" s="29">
        <f t="shared" si="61"/>
        <v>0</v>
      </c>
      <c r="AP179" s="29">
        <v>0</v>
      </c>
      <c r="AQ179" s="29">
        <f t="shared" si="62"/>
        <v>0</v>
      </c>
      <c r="AR179" s="29">
        <v>0</v>
      </c>
      <c r="AS179" s="29">
        <f t="shared" si="63"/>
        <v>0</v>
      </c>
      <c r="AT179" s="29">
        <v>0</v>
      </c>
      <c r="AU179" s="29">
        <f t="shared" si="64"/>
        <v>0</v>
      </c>
      <c r="AV179" s="29">
        <v>0</v>
      </c>
      <c r="AW179" s="29">
        <f t="shared" si="65"/>
        <v>0</v>
      </c>
    </row>
    <row r="180" spans="1:49">
      <c r="A180" s="2">
        <v>358</v>
      </c>
      <c r="B180" s="2" t="s">
        <v>205</v>
      </c>
      <c r="C180" s="2" t="s">
        <v>383</v>
      </c>
      <c r="D180" s="3">
        <v>189.36</v>
      </c>
      <c r="E180" s="3">
        <v>25.79</v>
      </c>
      <c r="F180" s="29">
        <v>0</v>
      </c>
      <c r="G180" s="29">
        <f t="shared" si="44"/>
        <v>0</v>
      </c>
      <c r="H180" s="29">
        <v>0</v>
      </c>
      <c r="I180" s="29">
        <f t="shared" si="45"/>
        <v>0</v>
      </c>
      <c r="J180" s="29">
        <v>0</v>
      </c>
      <c r="K180" s="29">
        <f t="shared" si="46"/>
        <v>0</v>
      </c>
      <c r="L180" s="29">
        <v>0</v>
      </c>
      <c r="M180" s="29">
        <f t="shared" si="47"/>
        <v>0</v>
      </c>
      <c r="N180" s="29">
        <v>0</v>
      </c>
      <c r="O180" s="29">
        <f t="shared" si="48"/>
        <v>0</v>
      </c>
      <c r="P180" s="29">
        <v>3996845.75</v>
      </c>
      <c r="Q180" s="29">
        <f t="shared" si="49"/>
        <v>4.1397971589423556E-3</v>
      </c>
      <c r="R180" s="29">
        <v>0</v>
      </c>
      <c r="S180" s="29">
        <f t="shared" si="50"/>
        <v>0</v>
      </c>
      <c r="T180" s="29">
        <v>0</v>
      </c>
      <c r="U180" s="29">
        <f t="shared" si="51"/>
        <v>0</v>
      </c>
      <c r="V180" s="29">
        <v>0</v>
      </c>
      <c r="W180" s="29">
        <f t="shared" si="52"/>
        <v>0</v>
      </c>
      <c r="X180" s="29">
        <v>0</v>
      </c>
      <c r="Y180" s="29">
        <f t="shared" si="53"/>
        <v>0</v>
      </c>
      <c r="Z180" s="29">
        <v>0</v>
      </c>
      <c r="AA180" s="29">
        <f t="shared" si="54"/>
        <v>0</v>
      </c>
      <c r="AB180" s="29">
        <v>0</v>
      </c>
      <c r="AC180" s="29">
        <f t="shared" si="55"/>
        <v>0</v>
      </c>
      <c r="AD180" s="29">
        <v>0</v>
      </c>
      <c r="AE180" s="29">
        <f t="shared" si="56"/>
        <v>0</v>
      </c>
      <c r="AF180" s="29">
        <v>0</v>
      </c>
      <c r="AG180" s="29">
        <f t="shared" si="57"/>
        <v>0</v>
      </c>
      <c r="AH180" s="29">
        <v>0</v>
      </c>
      <c r="AI180" s="29">
        <f t="shared" si="58"/>
        <v>0</v>
      </c>
      <c r="AJ180" s="29">
        <v>0</v>
      </c>
      <c r="AK180" s="29">
        <f t="shared" si="59"/>
        <v>0</v>
      </c>
      <c r="AL180" s="29">
        <v>0</v>
      </c>
      <c r="AM180" s="29">
        <f t="shared" si="60"/>
        <v>0</v>
      </c>
      <c r="AN180" s="29">
        <v>0</v>
      </c>
      <c r="AO180" s="29">
        <f t="shared" si="61"/>
        <v>0</v>
      </c>
      <c r="AP180" s="29">
        <v>0</v>
      </c>
      <c r="AQ180" s="29">
        <f t="shared" si="62"/>
        <v>0</v>
      </c>
      <c r="AR180" s="29">
        <v>0</v>
      </c>
      <c r="AS180" s="29">
        <f t="shared" si="63"/>
        <v>0</v>
      </c>
      <c r="AT180" s="29">
        <v>0</v>
      </c>
      <c r="AU180" s="29">
        <f t="shared" si="64"/>
        <v>0</v>
      </c>
      <c r="AV180" s="29">
        <v>0</v>
      </c>
      <c r="AW180" s="29">
        <f t="shared" si="65"/>
        <v>0</v>
      </c>
    </row>
    <row r="181" spans="1:49">
      <c r="A181" s="2">
        <v>359</v>
      </c>
      <c r="B181" s="2" t="s">
        <v>205</v>
      </c>
      <c r="C181" s="2" t="s">
        <v>384</v>
      </c>
      <c r="D181" s="3">
        <v>189.48</v>
      </c>
      <c r="E181" s="3">
        <v>24.3</v>
      </c>
      <c r="F181" s="29">
        <v>0</v>
      </c>
      <c r="G181" s="29">
        <f t="shared" si="44"/>
        <v>0</v>
      </c>
      <c r="H181" s="29">
        <v>0</v>
      </c>
      <c r="I181" s="29">
        <f t="shared" si="45"/>
        <v>0</v>
      </c>
      <c r="J181" s="29">
        <v>1590400</v>
      </c>
      <c r="K181" s="29">
        <f t="shared" si="46"/>
        <v>2.3109206457100021E-3</v>
      </c>
      <c r="L181" s="29">
        <v>708363.625</v>
      </c>
      <c r="M181" s="29">
        <f t="shared" si="47"/>
        <v>8.0696479786540208E-4</v>
      </c>
      <c r="N181" s="29">
        <v>0</v>
      </c>
      <c r="O181" s="29">
        <f t="shared" si="48"/>
        <v>0</v>
      </c>
      <c r="P181" s="29">
        <v>0</v>
      </c>
      <c r="Q181" s="29">
        <f t="shared" si="49"/>
        <v>0</v>
      </c>
      <c r="R181" s="29">
        <v>0</v>
      </c>
      <c r="S181" s="29">
        <f t="shared" si="50"/>
        <v>0</v>
      </c>
      <c r="T181" s="29">
        <v>0</v>
      </c>
      <c r="U181" s="29">
        <f t="shared" si="51"/>
        <v>0</v>
      </c>
      <c r="V181" s="29">
        <v>0</v>
      </c>
      <c r="W181" s="29">
        <f t="shared" si="52"/>
        <v>0</v>
      </c>
      <c r="X181" s="29">
        <v>0</v>
      </c>
      <c r="Y181" s="29">
        <f t="shared" si="53"/>
        <v>0</v>
      </c>
      <c r="Z181" s="29">
        <v>0</v>
      </c>
      <c r="AA181" s="29">
        <f t="shared" si="54"/>
        <v>0</v>
      </c>
      <c r="AB181" s="29">
        <v>0</v>
      </c>
      <c r="AC181" s="29">
        <f t="shared" si="55"/>
        <v>0</v>
      </c>
      <c r="AD181" s="29">
        <v>0</v>
      </c>
      <c r="AE181" s="29">
        <f t="shared" si="56"/>
        <v>0</v>
      </c>
      <c r="AF181" s="29">
        <v>0</v>
      </c>
      <c r="AG181" s="29">
        <f t="shared" si="57"/>
        <v>0</v>
      </c>
      <c r="AH181" s="29">
        <v>0</v>
      </c>
      <c r="AI181" s="29">
        <f t="shared" si="58"/>
        <v>0</v>
      </c>
      <c r="AJ181" s="29">
        <v>0</v>
      </c>
      <c r="AK181" s="29">
        <f t="shared" si="59"/>
        <v>0</v>
      </c>
      <c r="AL181" s="29">
        <v>0</v>
      </c>
      <c r="AM181" s="29">
        <f t="shared" si="60"/>
        <v>0</v>
      </c>
      <c r="AN181" s="29">
        <v>0</v>
      </c>
      <c r="AO181" s="29">
        <f t="shared" si="61"/>
        <v>0</v>
      </c>
      <c r="AP181" s="29">
        <v>0</v>
      </c>
      <c r="AQ181" s="29">
        <f t="shared" si="62"/>
        <v>0</v>
      </c>
      <c r="AR181" s="29">
        <v>0</v>
      </c>
      <c r="AS181" s="29">
        <f t="shared" si="63"/>
        <v>0</v>
      </c>
      <c r="AT181" s="29">
        <v>0</v>
      </c>
      <c r="AU181" s="29">
        <f t="shared" si="64"/>
        <v>0</v>
      </c>
      <c r="AV181" s="29">
        <v>0</v>
      </c>
      <c r="AW181" s="29">
        <f t="shared" si="65"/>
        <v>0</v>
      </c>
    </row>
    <row r="182" spans="1:49">
      <c r="A182" s="2">
        <v>360</v>
      </c>
      <c r="B182" s="2" t="s">
        <v>205</v>
      </c>
      <c r="C182" s="2" t="s">
        <v>385</v>
      </c>
      <c r="D182" s="3">
        <v>189.6</v>
      </c>
      <c r="E182" s="3">
        <v>25.8</v>
      </c>
      <c r="F182" s="29">
        <v>0</v>
      </c>
      <c r="G182" s="29">
        <f t="shared" si="44"/>
        <v>0</v>
      </c>
      <c r="H182" s="29">
        <v>0</v>
      </c>
      <c r="I182" s="29">
        <f t="shared" si="45"/>
        <v>0</v>
      </c>
      <c r="J182" s="29">
        <v>6754964.75</v>
      </c>
      <c r="K182" s="29">
        <f t="shared" si="46"/>
        <v>9.8152587410829367E-3</v>
      </c>
      <c r="L182" s="29">
        <v>7644308.46875</v>
      </c>
      <c r="M182" s="29">
        <f t="shared" si="47"/>
        <v>8.7083633611277321E-3</v>
      </c>
      <c r="N182" s="29">
        <v>0</v>
      </c>
      <c r="O182" s="29">
        <f t="shared" si="48"/>
        <v>0</v>
      </c>
      <c r="P182" s="29">
        <v>0</v>
      </c>
      <c r="Q182" s="29">
        <f t="shared" si="49"/>
        <v>0</v>
      </c>
      <c r="R182" s="29">
        <v>0</v>
      </c>
      <c r="S182" s="29">
        <f t="shared" si="50"/>
        <v>0</v>
      </c>
      <c r="T182" s="29">
        <v>0</v>
      </c>
      <c r="U182" s="29">
        <f t="shared" si="51"/>
        <v>0</v>
      </c>
      <c r="V182" s="29">
        <v>0</v>
      </c>
      <c r="W182" s="29">
        <f t="shared" si="52"/>
        <v>0</v>
      </c>
      <c r="X182" s="29">
        <v>0</v>
      </c>
      <c r="Y182" s="29">
        <f t="shared" si="53"/>
        <v>0</v>
      </c>
      <c r="Z182" s="29">
        <v>0</v>
      </c>
      <c r="AA182" s="29">
        <f t="shared" si="54"/>
        <v>0</v>
      </c>
      <c r="AB182" s="29">
        <v>0</v>
      </c>
      <c r="AC182" s="29">
        <f t="shared" si="55"/>
        <v>0</v>
      </c>
      <c r="AD182" s="29">
        <v>0</v>
      </c>
      <c r="AE182" s="29">
        <f t="shared" si="56"/>
        <v>0</v>
      </c>
      <c r="AF182" s="29">
        <v>0</v>
      </c>
      <c r="AG182" s="29">
        <f t="shared" si="57"/>
        <v>0</v>
      </c>
      <c r="AH182" s="29">
        <v>0</v>
      </c>
      <c r="AI182" s="29">
        <f t="shared" si="58"/>
        <v>0</v>
      </c>
      <c r="AJ182" s="29">
        <v>0</v>
      </c>
      <c r="AK182" s="29">
        <f t="shared" si="59"/>
        <v>0</v>
      </c>
      <c r="AL182" s="29">
        <v>0</v>
      </c>
      <c r="AM182" s="29">
        <f t="shared" si="60"/>
        <v>0</v>
      </c>
      <c r="AN182" s="29">
        <v>0</v>
      </c>
      <c r="AO182" s="29">
        <f t="shared" si="61"/>
        <v>0</v>
      </c>
      <c r="AP182" s="29">
        <v>0</v>
      </c>
      <c r="AQ182" s="29">
        <f t="shared" si="62"/>
        <v>0</v>
      </c>
      <c r="AR182" s="29">
        <v>0</v>
      </c>
      <c r="AS182" s="29">
        <f t="shared" si="63"/>
        <v>0</v>
      </c>
      <c r="AT182" s="29">
        <v>0</v>
      </c>
      <c r="AU182" s="29">
        <f t="shared" si="64"/>
        <v>0</v>
      </c>
      <c r="AV182" s="29">
        <v>0</v>
      </c>
      <c r="AW182" s="29">
        <f t="shared" si="65"/>
        <v>0</v>
      </c>
    </row>
    <row r="183" spans="1:49">
      <c r="A183" s="2">
        <v>361</v>
      </c>
      <c r="B183" s="2" t="s">
        <v>205</v>
      </c>
      <c r="C183" s="2" t="s">
        <v>386</v>
      </c>
      <c r="D183" s="3">
        <v>190.2</v>
      </c>
      <c r="E183" s="3">
        <v>26.29</v>
      </c>
      <c r="F183" s="29">
        <v>0</v>
      </c>
      <c r="G183" s="29">
        <f t="shared" si="44"/>
        <v>0</v>
      </c>
      <c r="H183" s="29">
        <v>0</v>
      </c>
      <c r="I183" s="29">
        <f t="shared" si="45"/>
        <v>0</v>
      </c>
      <c r="J183" s="29">
        <v>0</v>
      </c>
      <c r="K183" s="29">
        <f t="shared" si="46"/>
        <v>0</v>
      </c>
      <c r="L183" s="29">
        <v>0</v>
      </c>
      <c r="M183" s="29">
        <f t="shared" si="47"/>
        <v>0</v>
      </c>
      <c r="N183" s="29">
        <v>584380.9375</v>
      </c>
      <c r="O183" s="29">
        <f t="shared" si="48"/>
        <v>5.629117169157668E-4</v>
      </c>
      <c r="P183" s="29">
        <v>114400</v>
      </c>
      <c r="Q183" s="29">
        <f t="shared" si="49"/>
        <v>1.1849163680710108E-4</v>
      </c>
      <c r="R183" s="29">
        <v>0</v>
      </c>
      <c r="S183" s="29">
        <f t="shared" si="50"/>
        <v>0</v>
      </c>
      <c r="T183" s="29">
        <v>0</v>
      </c>
      <c r="U183" s="29">
        <f t="shared" si="51"/>
        <v>0</v>
      </c>
      <c r="V183" s="29">
        <v>0</v>
      </c>
      <c r="W183" s="29">
        <f t="shared" si="52"/>
        <v>0</v>
      </c>
      <c r="X183" s="29">
        <v>0</v>
      </c>
      <c r="Y183" s="29">
        <f t="shared" si="53"/>
        <v>0</v>
      </c>
      <c r="Z183" s="29">
        <v>0</v>
      </c>
      <c r="AA183" s="29">
        <f t="shared" si="54"/>
        <v>0</v>
      </c>
      <c r="AB183" s="29">
        <v>0</v>
      </c>
      <c r="AC183" s="29">
        <f t="shared" si="55"/>
        <v>0</v>
      </c>
      <c r="AD183" s="29">
        <v>0</v>
      </c>
      <c r="AE183" s="29">
        <f t="shared" si="56"/>
        <v>0</v>
      </c>
      <c r="AF183" s="29">
        <v>0</v>
      </c>
      <c r="AG183" s="29">
        <f t="shared" si="57"/>
        <v>0</v>
      </c>
      <c r="AH183" s="29">
        <v>0</v>
      </c>
      <c r="AI183" s="29">
        <f t="shared" si="58"/>
        <v>0</v>
      </c>
      <c r="AJ183" s="29">
        <v>0</v>
      </c>
      <c r="AK183" s="29">
        <f t="shared" si="59"/>
        <v>0</v>
      </c>
      <c r="AL183" s="29">
        <v>0</v>
      </c>
      <c r="AM183" s="29">
        <f t="shared" si="60"/>
        <v>0</v>
      </c>
      <c r="AN183" s="29">
        <v>0</v>
      </c>
      <c r="AO183" s="29">
        <f t="shared" si="61"/>
        <v>0</v>
      </c>
      <c r="AP183" s="29">
        <v>0</v>
      </c>
      <c r="AQ183" s="29">
        <f t="shared" si="62"/>
        <v>0</v>
      </c>
      <c r="AR183" s="29">
        <v>0</v>
      </c>
      <c r="AS183" s="29">
        <f t="shared" si="63"/>
        <v>0</v>
      </c>
      <c r="AT183" s="29">
        <v>0</v>
      </c>
      <c r="AU183" s="29">
        <f t="shared" si="64"/>
        <v>0</v>
      </c>
      <c r="AV183" s="29">
        <v>0</v>
      </c>
      <c r="AW183" s="29">
        <f t="shared" si="65"/>
        <v>0</v>
      </c>
    </row>
    <row r="184" spans="1:49">
      <c r="A184" s="2">
        <v>362</v>
      </c>
      <c r="B184" s="2" t="s">
        <v>205</v>
      </c>
      <c r="C184" s="2" t="s">
        <v>387</v>
      </c>
      <c r="D184" s="3">
        <v>191.16</v>
      </c>
      <c r="E184" s="3">
        <v>16.66</v>
      </c>
      <c r="F184" s="29">
        <v>0</v>
      </c>
      <c r="G184" s="29">
        <f t="shared" si="44"/>
        <v>0</v>
      </c>
      <c r="H184" s="29">
        <v>0</v>
      </c>
      <c r="I184" s="29">
        <f t="shared" si="45"/>
        <v>0</v>
      </c>
      <c r="J184" s="29">
        <v>0</v>
      </c>
      <c r="K184" s="29">
        <f t="shared" si="46"/>
        <v>0</v>
      </c>
      <c r="L184" s="29">
        <v>0</v>
      </c>
      <c r="M184" s="29">
        <f t="shared" si="47"/>
        <v>0</v>
      </c>
      <c r="N184" s="29">
        <v>0</v>
      </c>
      <c r="O184" s="29">
        <f t="shared" si="48"/>
        <v>0</v>
      </c>
      <c r="P184" s="29">
        <v>0</v>
      </c>
      <c r="Q184" s="29">
        <f t="shared" si="49"/>
        <v>0</v>
      </c>
      <c r="R184" s="29">
        <v>0</v>
      </c>
      <c r="S184" s="29">
        <f t="shared" si="50"/>
        <v>0</v>
      </c>
      <c r="T184" s="29">
        <v>1046080</v>
      </c>
      <c r="U184" s="29">
        <f t="shared" si="51"/>
        <v>1.0616562127670906E-3</v>
      </c>
      <c r="V184" s="29">
        <v>195555.5625</v>
      </c>
      <c r="W184" s="29">
        <f t="shared" si="52"/>
        <v>4.742947666448786E-4</v>
      </c>
      <c r="X184" s="29">
        <v>0</v>
      </c>
      <c r="Y184" s="29">
        <f t="shared" si="53"/>
        <v>0</v>
      </c>
      <c r="Z184" s="29">
        <v>0</v>
      </c>
      <c r="AA184" s="29">
        <f t="shared" si="54"/>
        <v>0</v>
      </c>
      <c r="AB184" s="29">
        <v>0</v>
      </c>
      <c r="AC184" s="29">
        <f t="shared" si="55"/>
        <v>0</v>
      </c>
      <c r="AD184" s="29">
        <v>0</v>
      </c>
      <c r="AE184" s="29">
        <f t="shared" si="56"/>
        <v>0</v>
      </c>
      <c r="AF184" s="29">
        <v>0</v>
      </c>
      <c r="AG184" s="29">
        <f t="shared" si="57"/>
        <v>0</v>
      </c>
      <c r="AH184" s="29">
        <v>0</v>
      </c>
      <c r="AI184" s="29">
        <f t="shared" si="58"/>
        <v>0</v>
      </c>
      <c r="AJ184" s="29">
        <v>0</v>
      </c>
      <c r="AK184" s="29">
        <f t="shared" si="59"/>
        <v>0</v>
      </c>
      <c r="AL184" s="29">
        <v>0</v>
      </c>
      <c r="AM184" s="29">
        <f t="shared" si="60"/>
        <v>0</v>
      </c>
      <c r="AN184" s="29">
        <v>0</v>
      </c>
      <c r="AO184" s="29">
        <f t="shared" si="61"/>
        <v>0</v>
      </c>
      <c r="AP184" s="29">
        <v>0</v>
      </c>
      <c r="AQ184" s="29">
        <f t="shared" si="62"/>
        <v>0</v>
      </c>
      <c r="AR184" s="29">
        <v>0</v>
      </c>
      <c r="AS184" s="29">
        <f t="shared" si="63"/>
        <v>0</v>
      </c>
      <c r="AT184" s="29">
        <v>0</v>
      </c>
      <c r="AU184" s="29">
        <f t="shared" si="64"/>
        <v>0</v>
      </c>
      <c r="AV184" s="29">
        <v>0</v>
      </c>
      <c r="AW184" s="29">
        <f t="shared" si="65"/>
        <v>0</v>
      </c>
    </row>
    <row r="185" spans="1:49">
      <c r="A185" s="2">
        <v>363</v>
      </c>
      <c r="B185" s="2" t="s">
        <v>205</v>
      </c>
      <c r="C185" s="2" t="s">
        <v>388</v>
      </c>
      <c r="D185" s="3">
        <v>191.28</v>
      </c>
      <c r="E185" s="3">
        <v>21.49</v>
      </c>
      <c r="F185" s="29">
        <v>0</v>
      </c>
      <c r="G185" s="29">
        <f t="shared" si="44"/>
        <v>0</v>
      </c>
      <c r="H185" s="29">
        <v>0</v>
      </c>
      <c r="I185" s="29">
        <f t="shared" si="45"/>
        <v>0</v>
      </c>
      <c r="J185" s="29">
        <v>0</v>
      </c>
      <c r="K185" s="29">
        <f t="shared" si="46"/>
        <v>0</v>
      </c>
      <c r="L185" s="29">
        <v>0</v>
      </c>
      <c r="M185" s="29">
        <f t="shared" si="47"/>
        <v>0</v>
      </c>
      <c r="N185" s="29">
        <v>874800</v>
      </c>
      <c r="O185" s="29">
        <f t="shared" si="48"/>
        <v>8.4266124775487367E-4</v>
      </c>
      <c r="P185" s="29">
        <v>1715760</v>
      </c>
      <c r="Q185" s="29">
        <f t="shared" si="49"/>
        <v>1.7771259682530748E-3</v>
      </c>
      <c r="R185" s="29">
        <v>11433725</v>
      </c>
      <c r="S185" s="29">
        <f t="shared" si="50"/>
        <v>1.0691956104353742E-2</v>
      </c>
      <c r="T185" s="29">
        <v>23165074</v>
      </c>
      <c r="U185" s="29">
        <f t="shared" si="51"/>
        <v>2.351000375813456E-2</v>
      </c>
      <c r="V185" s="29">
        <v>0</v>
      </c>
      <c r="W185" s="29">
        <f t="shared" si="52"/>
        <v>0</v>
      </c>
      <c r="X185" s="29">
        <v>0</v>
      </c>
      <c r="Y185" s="29">
        <f t="shared" si="53"/>
        <v>0</v>
      </c>
      <c r="Z185" s="29">
        <v>0</v>
      </c>
      <c r="AA185" s="29">
        <f t="shared" si="54"/>
        <v>0</v>
      </c>
      <c r="AB185" s="29">
        <v>0</v>
      </c>
      <c r="AC185" s="29">
        <f t="shared" si="55"/>
        <v>0</v>
      </c>
      <c r="AD185" s="29">
        <v>0</v>
      </c>
      <c r="AE185" s="29">
        <f t="shared" si="56"/>
        <v>0</v>
      </c>
      <c r="AF185" s="29">
        <v>0</v>
      </c>
      <c r="AG185" s="29">
        <f t="shared" si="57"/>
        <v>0</v>
      </c>
      <c r="AH185" s="29">
        <v>0</v>
      </c>
      <c r="AI185" s="29">
        <f t="shared" si="58"/>
        <v>0</v>
      </c>
      <c r="AJ185" s="29">
        <v>0</v>
      </c>
      <c r="AK185" s="29">
        <f t="shared" si="59"/>
        <v>0</v>
      </c>
      <c r="AL185" s="29">
        <v>0</v>
      </c>
      <c r="AM185" s="29">
        <f t="shared" si="60"/>
        <v>0</v>
      </c>
      <c r="AN185" s="29">
        <v>0</v>
      </c>
      <c r="AO185" s="29">
        <f t="shared" si="61"/>
        <v>0</v>
      </c>
      <c r="AP185" s="29">
        <v>0</v>
      </c>
      <c r="AQ185" s="29">
        <f t="shared" si="62"/>
        <v>0</v>
      </c>
      <c r="AR185" s="29">
        <v>0</v>
      </c>
      <c r="AS185" s="29">
        <f t="shared" si="63"/>
        <v>0</v>
      </c>
      <c r="AT185" s="29">
        <v>0</v>
      </c>
      <c r="AU185" s="29">
        <f t="shared" si="64"/>
        <v>0</v>
      </c>
      <c r="AV185" s="29">
        <v>0</v>
      </c>
      <c r="AW185" s="29">
        <f t="shared" si="65"/>
        <v>0</v>
      </c>
    </row>
    <row r="186" spans="1:49">
      <c r="A186" s="2">
        <v>364</v>
      </c>
      <c r="B186" s="2" t="s">
        <v>205</v>
      </c>
      <c r="C186" s="2" t="s">
        <v>389</v>
      </c>
      <c r="D186" s="3">
        <v>191.28</v>
      </c>
      <c r="E186" s="3">
        <v>25.99</v>
      </c>
      <c r="F186" s="29">
        <v>0</v>
      </c>
      <c r="G186" s="29">
        <f t="shared" si="44"/>
        <v>0</v>
      </c>
      <c r="H186" s="29">
        <v>0</v>
      </c>
      <c r="I186" s="29">
        <f t="shared" si="45"/>
        <v>0</v>
      </c>
      <c r="J186" s="29">
        <v>0</v>
      </c>
      <c r="K186" s="29">
        <f t="shared" si="46"/>
        <v>0</v>
      </c>
      <c r="L186" s="29">
        <v>0</v>
      </c>
      <c r="M186" s="29">
        <f t="shared" si="47"/>
        <v>0</v>
      </c>
      <c r="N186" s="29">
        <v>0</v>
      </c>
      <c r="O186" s="29">
        <f t="shared" si="48"/>
        <v>0</v>
      </c>
      <c r="P186" s="29">
        <v>0</v>
      </c>
      <c r="Q186" s="29">
        <f t="shared" si="49"/>
        <v>0</v>
      </c>
      <c r="R186" s="29">
        <v>0</v>
      </c>
      <c r="S186" s="29">
        <f t="shared" si="50"/>
        <v>0</v>
      </c>
      <c r="T186" s="29">
        <v>0</v>
      </c>
      <c r="U186" s="29">
        <f t="shared" si="51"/>
        <v>0</v>
      </c>
      <c r="V186" s="29">
        <v>167680</v>
      </c>
      <c r="W186" s="29">
        <f t="shared" si="52"/>
        <v>4.0668618910297293E-4</v>
      </c>
      <c r="X186" s="29">
        <v>0</v>
      </c>
      <c r="Y186" s="29">
        <f t="shared" si="53"/>
        <v>0</v>
      </c>
      <c r="Z186" s="29">
        <v>0</v>
      </c>
      <c r="AA186" s="29">
        <f t="shared" si="54"/>
        <v>0</v>
      </c>
      <c r="AB186" s="29">
        <v>1184857.125</v>
      </c>
      <c r="AC186" s="29">
        <f t="shared" si="55"/>
        <v>3.8760465629134109E-3</v>
      </c>
      <c r="AD186" s="29">
        <v>0</v>
      </c>
      <c r="AE186" s="29">
        <f t="shared" si="56"/>
        <v>0</v>
      </c>
      <c r="AF186" s="29">
        <v>893866.6875</v>
      </c>
      <c r="AG186" s="29">
        <f t="shared" si="57"/>
        <v>4.2108629166173377E-3</v>
      </c>
      <c r="AH186" s="29">
        <v>0</v>
      </c>
      <c r="AI186" s="29">
        <f t="shared" si="58"/>
        <v>0</v>
      </c>
      <c r="AJ186" s="29">
        <v>0</v>
      </c>
      <c r="AK186" s="29">
        <f t="shared" si="59"/>
        <v>0</v>
      </c>
      <c r="AL186" s="29">
        <v>0</v>
      </c>
      <c r="AM186" s="29">
        <f t="shared" si="60"/>
        <v>0</v>
      </c>
      <c r="AN186" s="29">
        <v>0</v>
      </c>
      <c r="AO186" s="29">
        <f t="shared" si="61"/>
        <v>0</v>
      </c>
      <c r="AP186" s="29">
        <v>0</v>
      </c>
      <c r="AQ186" s="29">
        <f t="shared" si="62"/>
        <v>0</v>
      </c>
      <c r="AR186" s="29">
        <v>0</v>
      </c>
      <c r="AS186" s="29">
        <f t="shared" si="63"/>
        <v>0</v>
      </c>
      <c r="AT186" s="29">
        <v>0</v>
      </c>
      <c r="AU186" s="29">
        <f t="shared" si="64"/>
        <v>0</v>
      </c>
      <c r="AV186" s="29">
        <v>0</v>
      </c>
      <c r="AW186" s="29">
        <f t="shared" si="65"/>
        <v>0</v>
      </c>
    </row>
    <row r="187" spans="1:49">
      <c r="A187" s="2">
        <v>365</v>
      </c>
      <c r="B187" s="2" t="s">
        <v>205</v>
      </c>
      <c r="C187" s="2" t="s">
        <v>390</v>
      </c>
      <c r="D187" s="3">
        <v>191.4</v>
      </c>
      <c r="E187" s="3">
        <v>13.46</v>
      </c>
      <c r="F187" s="29">
        <v>0</v>
      </c>
      <c r="G187" s="29">
        <f t="shared" si="44"/>
        <v>0</v>
      </c>
      <c r="H187" s="29">
        <v>0</v>
      </c>
      <c r="I187" s="29">
        <f t="shared" si="45"/>
        <v>0</v>
      </c>
      <c r="J187" s="29">
        <v>0</v>
      </c>
      <c r="K187" s="29">
        <f t="shared" si="46"/>
        <v>0</v>
      </c>
      <c r="L187" s="29">
        <v>0</v>
      </c>
      <c r="M187" s="29">
        <f t="shared" si="47"/>
        <v>0</v>
      </c>
      <c r="N187" s="29">
        <v>0</v>
      </c>
      <c r="O187" s="29">
        <f t="shared" si="48"/>
        <v>0</v>
      </c>
      <c r="P187" s="29">
        <v>0</v>
      </c>
      <c r="Q187" s="29">
        <f t="shared" si="49"/>
        <v>0</v>
      </c>
      <c r="R187" s="29">
        <v>0</v>
      </c>
      <c r="S187" s="29">
        <f t="shared" si="50"/>
        <v>0</v>
      </c>
      <c r="T187" s="29">
        <v>0</v>
      </c>
      <c r="U187" s="29">
        <f t="shared" si="51"/>
        <v>0</v>
      </c>
      <c r="V187" s="29">
        <v>375200</v>
      </c>
      <c r="W187" s="29">
        <f t="shared" si="52"/>
        <v>9.0999915405197667E-4</v>
      </c>
      <c r="X187" s="29">
        <v>634800</v>
      </c>
      <c r="Y187" s="29">
        <f t="shared" si="53"/>
        <v>1.7260405481835017E-3</v>
      </c>
      <c r="Z187" s="29">
        <v>809200</v>
      </c>
      <c r="AA187" s="29">
        <f t="shared" si="54"/>
        <v>3.0885211174640184E-3</v>
      </c>
      <c r="AB187" s="29">
        <v>708400</v>
      </c>
      <c r="AC187" s="29">
        <f t="shared" si="55"/>
        <v>2.317402940179695E-3</v>
      </c>
      <c r="AD187" s="29">
        <v>240399.984375</v>
      </c>
      <c r="AE187" s="29">
        <f t="shared" si="56"/>
        <v>1.1209267565845597E-3</v>
      </c>
      <c r="AF187" s="29">
        <v>492800</v>
      </c>
      <c r="AG187" s="29">
        <f t="shared" si="57"/>
        <v>2.3215019357224051E-3</v>
      </c>
      <c r="AH187" s="29">
        <v>1179733.375</v>
      </c>
      <c r="AI187" s="29">
        <f t="shared" si="58"/>
        <v>4.8352693010561658E-3</v>
      </c>
      <c r="AJ187" s="29">
        <v>1290830.75</v>
      </c>
      <c r="AK187" s="29">
        <f t="shared" si="59"/>
        <v>5.0263208389729735E-3</v>
      </c>
      <c r="AL187" s="29">
        <v>0</v>
      </c>
      <c r="AM187" s="29">
        <f t="shared" si="60"/>
        <v>0</v>
      </c>
      <c r="AN187" s="29">
        <v>0</v>
      </c>
      <c r="AO187" s="29">
        <f t="shared" si="61"/>
        <v>0</v>
      </c>
      <c r="AP187" s="29">
        <v>0</v>
      </c>
      <c r="AQ187" s="29">
        <f t="shared" si="62"/>
        <v>0</v>
      </c>
      <c r="AR187" s="29">
        <v>0</v>
      </c>
      <c r="AS187" s="29">
        <f t="shared" si="63"/>
        <v>0</v>
      </c>
      <c r="AT187" s="29">
        <v>0</v>
      </c>
      <c r="AU187" s="29">
        <f t="shared" si="64"/>
        <v>0</v>
      </c>
      <c r="AV187" s="29">
        <v>0</v>
      </c>
      <c r="AW187" s="29">
        <f t="shared" si="65"/>
        <v>0</v>
      </c>
    </row>
    <row r="188" spans="1:49">
      <c r="A188" s="2">
        <v>366</v>
      </c>
      <c r="B188" s="2" t="s">
        <v>205</v>
      </c>
      <c r="C188" s="2" t="s">
        <v>391</v>
      </c>
      <c r="D188" s="3">
        <v>191.4</v>
      </c>
      <c r="E188" s="3">
        <v>21.04</v>
      </c>
      <c r="F188" s="29">
        <v>0</v>
      </c>
      <c r="G188" s="29">
        <f t="shared" si="44"/>
        <v>0</v>
      </c>
      <c r="H188" s="29">
        <v>0</v>
      </c>
      <c r="I188" s="29">
        <f t="shared" si="45"/>
        <v>0</v>
      </c>
      <c r="J188" s="29">
        <v>0</v>
      </c>
      <c r="K188" s="29">
        <f t="shared" si="46"/>
        <v>0</v>
      </c>
      <c r="L188" s="29">
        <v>0</v>
      </c>
      <c r="M188" s="29">
        <f t="shared" si="47"/>
        <v>0</v>
      </c>
      <c r="N188" s="29">
        <v>0</v>
      </c>
      <c r="O188" s="29">
        <f t="shared" si="48"/>
        <v>0</v>
      </c>
      <c r="P188" s="29">
        <v>0</v>
      </c>
      <c r="Q188" s="29">
        <f t="shared" si="49"/>
        <v>0</v>
      </c>
      <c r="R188" s="29">
        <v>11896320</v>
      </c>
      <c r="S188" s="29">
        <f t="shared" si="50"/>
        <v>1.1124540011531282E-2</v>
      </c>
      <c r="T188" s="29">
        <v>0</v>
      </c>
      <c r="U188" s="29">
        <f t="shared" si="51"/>
        <v>0</v>
      </c>
      <c r="V188" s="29">
        <v>1217520</v>
      </c>
      <c r="W188" s="29">
        <f t="shared" si="52"/>
        <v>2.9529375534151458E-3</v>
      </c>
      <c r="X188" s="29">
        <v>0</v>
      </c>
      <c r="Y188" s="29">
        <f t="shared" si="53"/>
        <v>0</v>
      </c>
      <c r="Z188" s="29">
        <v>0</v>
      </c>
      <c r="AA188" s="29">
        <f t="shared" si="54"/>
        <v>0</v>
      </c>
      <c r="AB188" s="29">
        <v>0</v>
      </c>
      <c r="AC188" s="29">
        <f t="shared" si="55"/>
        <v>0</v>
      </c>
      <c r="AD188" s="29">
        <v>0</v>
      </c>
      <c r="AE188" s="29">
        <f t="shared" si="56"/>
        <v>0</v>
      </c>
      <c r="AF188" s="29">
        <v>0</v>
      </c>
      <c r="AG188" s="29">
        <f t="shared" si="57"/>
        <v>0</v>
      </c>
      <c r="AH188" s="29">
        <v>0</v>
      </c>
      <c r="AI188" s="29">
        <f t="shared" si="58"/>
        <v>0</v>
      </c>
      <c r="AJ188" s="29">
        <v>0</v>
      </c>
      <c r="AK188" s="29">
        <f t="shared" si="59"/>
        <v>0</v>
      </c>
      <c r="AL188" s="29">
        <v>0</v>
      </c>
      <c r="AM188" s="29">
        <f t="shared" si="60"/>
        <v>0</v>
      </c>
      <c r="AN188" s="29">
        <v>0</v>
      </c>
      <c r="AO188" s="29">
        <f t="shared" si="61"/>
        <v>0</v>
      </c>
      <c r="AP188" s="29">
        <v>0</v>
      </c>
      <c r="AQ188" s="29">
        <f t="shared" si="62"/>
        <v>0</v>
      </c>
      <c r="AR188" s="29">
        <v>0</v>
      </c>
      <c r="AS188" s="29">
        <f t="shared" si="63"/>
        <v>0</v>
      </c>
      <c r="AT188" s="29">
        <v>0</v>
      </c>
      <c r="AU188" s="29">
        <f t="shared" si="64"/>
        <v>0</v>
      </c>
      <c r="AV188" s="29">
        <v>0</v>
      </c>
      <c r="AW188" s="29">
        <f t="shared" si="65"/>
        <v>0</v>
      </c>
    </row>
    <row r="189" spans="1:49">
      <c r="A189" s="2">
        <v>367</v>
      </c>
      <c r="B189" s="2" t="s">
        <v>205</v>
      </c>
      <c r="C189" s="2" t="s">
        <v>392</v>
      </c>
      <c r="D189" s="3">
        <v>191.4</v>
      </c>
      <c r="E189" s="3">
        <v>24.18</v>
      </c>
      <c r="F189" s="29">
        <v>0</v>
      </c>
      <c r="G189" s="29">
        <f t="shared" si="44"/>
        <v>0</v>
      </c>
      <c r="H189" s="29">
        <v>2088171.375</v>
      </c>
      <c r="I189" s="29">
        <f t="shared" si="45"/>
        <v>1.3725490663979795E-2</v>
      </c>
      <c r="J189" s="29">
        <v>0</v>
      </c>
      <c r="K189" s="29">
        <f t="shared" si="46"/>
        <v>0</v>
      </c>
      <c r="L189" s="29">
        <v>0</v>
      </c>
      <c r="M189" s="29">
        <f t="shared" si="47"/>
        <v>0</v>
      </c>
      <c r="N189" s="29">
        <v>0</v>
      </c>
      <c r="O189" s="29">
        <f t="shared" si="48"/>
        <v>0</v>
      </c>
      <c r="P189" s="29">
        <v>0</v>
      </c>
      <c r="Q189" s="29">
        <f t="shared" si="49"/>
        <v>0</v>
      </c>
      <c r="R189" s="29">
        <v>0</v>
      </c>
      <c r="S189" s="29">
        <f t="shared" si="50"/>
        <v>0</v>
      </c>
      <c r="T189" s="29">
        <v>0</v>
      </c>
      <c r="U189" s="29">
        <f t="shared" si="51"/>
        <v>0</v>
      </c>
      <c r="V189" s="29">
        <v>0</v>
      </c>
      <c r="W189" s="29">
        <f t="shared" si="52"/>
        <v>0</v>
      </c>
      <c r="X189" s="29">
        <v>0</v>
      </c>
      <c r="Y189" s="29">
        <f t="shared" si="53"/>
        <v>0</v>
      </c>
      <c r="Z189" s="29">
        <v>0</v>
      </c>
      <c r="AA189" s="29">
        <f t="shared" si="54"/>
        <v>0</v>
      </c>
      <c r="AB189" s="29">
        <v>0</v>
      </c>
      <c r="AC189" s="29">
        <f t="shared" si="55"/>
        <v>0</v>
      </c>
      <c r="AD189" s="29">
        <v>0</v>
      </c>
      <c r="AE189" s="29">
        <f t="shared" si="56"/>
        <v>0</v>
      </c>
      <c r="AF189" s="29">
        <v>0</v>
      </c>
      <c r="AG189" s="29">
        <f t="shared" si="57"/>
        <v>0</v>
      </c>
      <c r="AH189" s="29">
        <v>0</v>
      </c>
      <c r="AI189" s="29">
        <f t="shared" si="58"/>
        <v>0</v>
      </c>
      <c r="AJ189" s="29">
        <v>0</v>
      </c>
      <c r="AK189" s="29">
        <f t="shared" si="59"/>
        <v>0</v>
      </c>
      <c r="AL189" s="29">
        <v>0</v>
      </c>
      <c r="AM189" s="29">
        <f t="shared" si="60"/>
        <v>0</v>
      </c>
      <c r="AN189" s="29">
        <v>0</v>
      </c>
      <c r="AO189" s="29">
        <f t="shared" si="61"/>
        <v>0</v>
      </c>
      <c r="AP189" s="29">
        <v>0</v>
      </c>
      <c r="AQ189" s="29">
        <f t="shared" si="62"/>
        <v>0</v>
      </c>
      <c r="AR189" s="29">
        <v>0</v>
      </c>
      <c r="AS189" s="29">
        <f t="shared" si="63"/>
        <v>0</v>
      </c>
      <c r="AT189" s="29">
        <v>0</v>
      </c>
      <c r="AU189" s="29">
        <f t="shared" si="64"/>
        <v>0</v>
      </c>
      <c r="AV189" s="29">
        <v>0</v>
      </c>
      <c r="AW189" s="29">
        <f t="shared" si="65"/>
        <v>0</v>
      </c>
    </row>
    <row r="190" spans="1:49">
      <c r="A190" s="2">
        <v>368</v>
      </c>
      <c r="B190" s="2" t="s">
        <v>205</v>
      </c>
      <c r="C190" s="2" t="s">
        <v>393</v>
      </c>
      <c r="D190" s="3">
        <v>191.52</v>
      </c>
      <c r="E190" s="3">
        <v>25.99</v>
      </c>
      <c r="F190" s="29">
        <v>0</v>
      </c>
      <c r="G190" s="29">
        <f t="shared" si="44"/>
        <v>0</v>
      </c>
      <c r="H190" s="29">
        <v>0</v>
      </c>
      <c r="I190" s="29">
        <f t="shared" si="45"/>
        <v>0</v>
      </c>
      <c r="J190" s="29">
        <v>0</v>
      </c>
      <c r="K190" s="29">
        <f t="shared" si="46"/>
        <v>0</v>
      </c>
      <c r="L190" s="29">
        <v>0</v>
      </c>
      <c r="M190" s="29">
        <f t="shared" si="47"/>
        <v>0</v>
      </c>
      <c r="N190" s="29">
        <v>0</v>
      </c>
      <c r="O190" s="29">
        <f t="shared" si="48"/>
        <v>0</v>
      </c>
      <c r="P190" s="29">
        <v>0</v>
      </c>
      <c r="Q190" s="29">
        <f t="shared" si="49"/>
        <v>0</v>
      </c>
      <c r="R190" s="29">
        <v>0</v>
      </c>
      <c r="S190" s="29">
        <f t="shared" si="50"/>
        <v>0</v>
      </c>
      <c r="T190" s="29">
        <v>0</v>
      </c>
      <c r="U190" s="29">
        <f t="shared" si="51"/>
        <v>0</v>
      </c>
      <c r="V190" s="29">
        <v>0</v>
      </c>
      <c r="W190" s="29">
        <f t="shared" si="52"/>
        <v>0</v>
      </c>
      <c r="X190" s="29">
        <v>0</v>
      </c>
      <c r="Y190" s="29">
        <f t="shared" si="53"/>
        <v>0</v>
      </c>
      <c r="Z190" s="29">
        <v>0</v>
      </c>
      <c r="AA190" s="29">
        <f t="shared" si="54"/>
        <v>0</v>
      </c>
      <c r="AB190" s="29">
        <v>1232400</v>
      </c>
      <c r="AC190" s="29">
        <f t="shared" si="55"/>
        <v>4.0315745108377415E-3</v>
      </c>
      <c r="AD190" s="29">
        <v>2657250</v>
      </c>
      <c r="AE190" s="29">
        <f t="shared" si="56"/>
        <v>1.2390111553784585E-2</v>
      </c>
      <c r="AF190" s="29">
        <v>796444.4375</v>
      </c>
      <c r="AG190" s="29">
        <f t="shared" si="57"/>
        <v>3.7519222876452761E-3</v>
      </c>
      <c r="AH190" s="29">
        <v>0</v>
      </c>
      <c r="AI190" s="29">
        <f t="shared" si="58"/>
        <v>0</v>
      </c>
      <c r="AJ190" s="29">
        <v>0</v>
      </c>
      <c r="AK190" s="29">
        <f t="shared" si="59"/>
        <v>0</v>
      </c>
      <c r="AL190" s="29">
        <v>0</v>
      </c>
      <c r="AM190" s="29">
        <f t="shared" si="60"/>
        <v>0</v>
      </c>
      <c r="AN190" s="29">
        <v>0</v>
      </c>
      <c r="AO190" s="29">
        <f t="shared" si="61"/>
        <v>0</v>
      </c>
      <c r="AP190" s="29">
        <v>0</v>
      </c>
      <c r="AQ190" s="29">
        <f t="shared" si="62"/>
        <v>0</v>
      </c>
      <c r="AR190" s="29">
        <v>0</v>
      </c>
      <c r="AS190" s="29">
        <f t="shared" si="63"/>
        <v>0</v>
      </c>
      <c r="AT190" s="29">
        <v>0</v>
      </c>
      <c r="AU190" s="29">
        <f t="shared" si="64"/>
        <v>0</v>
      </c>
      <c r="AV190" s="29">
        <v>0</v>
      </c>
      <c r="AW190" s="29">
        <f t="shared" si="65"/>
        <v>0</v>
      </c>
    </row>
    <row r="191" spans="1:49">
      <c r="A191" s="2">
        <v>369</v>
      </c>
      <c r="B191" s="2" t="s">
        <v>205</v>
      </c>
      <c r="C191" s="2" t="s">
        <v>394</v>
      </c>
      <c r="D191" s="3">
        <v>193.08</v>
      </c>
      <c r="E191" s="3">
        <v>16.05</v>
      </c>
      <c r="F191" s="29">
        <v>0</v>
      </c>
      <c r="G191" s="29">
        <f t="shared" si="44"/>
        <v>0</v>
      </c>
      <c r="H191" s="29">
        <v>0</v>
      </c>
      <c r="I191" s="29">
        <f t="shared" si="45"/>
        <v>0</v>
      </c>
      <c r="J191" s="29">
        <v>0</v>
      </c>
      <c r="K191" s="29">
        <f t="shared" si="46"/>
        <v>0</v>
      </c>
      <c r="L191" s="29">
        <v>0</v>
      </c>
      <c r="M191" s="29">
        <f t="shared" si="47"/>
        <v>0</v>
      </c>
      <c r="N191" s="29">
        <v>0</v>
      </c>
      <c r="O191" s="29">
        <f t="shared" si="48"/>
        <v>0</v>
      </c>
      <c r="P191" s="29">
        <v>0</v>
      </c>
      <c r="Q191" s="29">
        <f t="shared" si="49"/>
        <v>0</v>
      </c>
      <c r="R191" s="29">
        <v>377280</v>
      </c>
      <c r="S191" s="29">
        <f t="shared" si="50"/>
        <v>3.5280376247028678E-4</v>
      </c>
      <c r="T191" s="29">
        <v>0</v>
      </c>
      <c r="U191" s="29">
        <f t="shared" si="51"/>
        <v>0</v>
      </c>
      <c r="V191" s="29">
        <v>0</v>
      </c>
      <c r="W191" s="29">
        <f t="shared" si="52"/>
        <v>0</v>
      </c>
      <c r="X191" s="29">
        <v>0</v>
      </c>
      <c r="Y191" s="29">
        <f t="shared" si="53"/>
        <v>0</v>
      </c>
      <c r="Z191" s="29">
        <v>0</v>
      </c>
      <c r="AA191" s="29">
        <f t="shared" si="54"/>
        <v>0</v>
      </c>
      <c r="AB191" s="29">
        <v>0</v>
      </c>
      <c r="AC191" s="29">
        <f t="shared" si="55"/>
        <v>0</v>
      </c>
      <c r="AD191" s="29">
        <v>0</v>
      </c>
      <c r="AE191" s="29">
        <f t="shared" si="56"/>
        <v>0</v>
      </c>
      <c r="AF191" s="29">
        <v>0</v>
      </c>
      <c r="AG191" s="29">
        <f t="shared" si="57"/>
        <v>0</v>
      </c>
      <c r="AH191" s="29">
        <v>0</v>
      </c>
      <c r="AI191" s="29">
        <f t="shared" si="58"/>
        <v>0</v>
      </c>
      <c r="AJ191" s="29">
        <v>0</v>
      </c>
      <c r="AK191" s="29">
        <f t="shared" si="59"/>
        <v>0</v>
      </c>
      <c r="AL191" s="29">
        <v>0</v>
      </c>
      <c r="AM191" s="29">
        <f t="shared" si="60"/>
        <v>0</v>
      </c>
      <c r="AN191" s="29">
        <v>0</v>
      </c>
      <c r="AO191" s="29">
        <f t="shared" si="61"/>
        <v>0</v>
      </c>
      <c r="AP191" s="29">
        <v>0</v>
      </c>
      <c r="AQ191" s="29">
        <f t="shared" si="62"/>
        <v>0</v>
      </c>
      <c r="AR191" s="29">
        <v>0</v>
      </c>
      <c r="AS191" s="29">
        <f t="shared" si="63"/>
        <v>0</v>
      </c>
      <c r="AT191" s="29">
        <v>0</v>
      </c>
      <c r="AU191" s="29">
        <f t="shared" si="64"/>
        <v>0</v>
      </c>
      <c r="AV191" s="29">
        <v>0</v>
      </c>
      <c r="AW191" s="29">
        <f t="shared" si="65"/>
        <v>0</v>
      </c>
    </row>
    <row r="192" spans="1:49">
      <c r="A192" s="2">
        <v>370</v>
      </c>
      <c r="B192" s="2" t="s">
        <v>205</v>
      </c>
      <c r="C192" s="2" t="s">
        <v>395</v>
      </c>
      <c r="D192" s="3">
        <v>193.32</v>
      </c>
      <c r="E192" s="3">
        <v>11.82</v>
      </c>
      <c r="F192" s="29">
        <v>0</v>
      </c>
      <c r="G192" s="29">
        <f t="shared" si="44"/>
        <v>0</v>
      </c>
      <c r="H192" s="29">
        <v>0</v>
      </c>
      <c r="I192" s="29">
        <f t="shared" si="45"/>
        <v>0</v>
      </c>
      <c r="J192" s="29">
        <v>0</v>
      </c>
      <c r="K192" s="29">
        <f t="shared" si="46"/>
        <v>0</v>
      </c>
      <c r="L192" s="29">
        <v>0</v>
      </c>
      <c r="M192" s="29">
        <f t="shared" si="47"/>
        <v>0</v>
      </c>
      <c r="N192" s="29">
        <v>0</v>
      </c>
      <c r="O192" s="29">
        <f t="shared" si="48"/>
        <v>0</v>
      </c>
      <c r="P192" s="29">
        <v>0</v>
      </c>
      <c r="Q192" s="29">
        <f t="shared" si="49"/>
        <v>0</v>
      </c>
      <c r="R192" s="29">
        <v>0</v>
      </c>
      <c r="S192" s="29">
        <f t="shared" si="50"/>
        <v>0</v>
      </c>
      <c r="T192" s="29">
        <v>0</v>
      </c>
      <c r="U192" s="29">
        <f t="shared" si="51"/>
        <v>0</v>
      </c>
      <c r="V192" s="29">
        <v>0</v>
      </c>
      <c r="W192" s="29">
        <f t="shared" si="52"/>
        <v>0</v>
      </c>
      <c r="X192" s="29">
        <v>0</v>
      </c>
      <c r="Y192" s="29">
        <f t="shared" si="53"/>
        <v>0</v>
      </c>
      <c r="Z192" s="29">
        <v>0</v>
      </c>
      <c r="AA192" s="29">
        <f t="shared" si="54"/>
        <v>0</v>
      </c>
      <c r="AB192" s="29">
        <v>0</v>
      </c>
      <c r="AC192" s="29">
        <f t="shared" si="55"/>
        <v>0</v>
      </c>
      <c r="AD192" s="29">
        <v>1146400</v>
      </c>
      <c r="AE192" s="29">
        <f t="shared" si="56"/>
        <v>5.3453848472137166E-3</v>
      </c>
      <c r="AF192" s="29">
        <v>1207200</v>
      </c>
      <c r="AG192" s="29">
        <f t="shared" si="57"/>
        <v>5.6869260081251777E-3</v>
      </c>
      <c r="AH192" s="29">
        <v>18654064</v>
      </c>
      <c r="AI192" s="29">
        <f t="shared" si="58"/>
        <v>7.6455769507357524E-2</v>
      </c>
      <c r="AJ192" s="29">
        <v>22312840</v>
      </c>
      <c r="AK192" s="29">
        <f t="shared" si="59"/>
        <v>8.6883189503093039E-2</v>
      </c>
      <c r="AL192" s="29">
        <v>0</v>
      </c>
      <c r="AM192" s="29">
        <f t="shared" si="60"/>
        <v>0</v>
      </c>
      <c r="AN192" s="29">
        <v>0</v>
      </c>
      <c r="AO192" s="29">
        <f t="shared" si="61"/>
        <v>0</v>
      </c>
      <c r="AP192" s="29">
        <v>0</v>
      </c>
      <c r="AQ192" s="29">
        <f t="shared" si="62"/>
        <v>0</v>
      </c>
      <c r="AR192" s="29">
        <v>0</v>
      </c>
      <c r="AS192" s="29">
        <f t="shared" si="63"/>
        <v>0</v>
      </c>
      <c r="AT192" s="29">
        <v>0</v>
      </c>
      <c r="AU192" s="29">
        <f t="shared" si="64"/>
        <v>0</v>
      </c>
      <c r="AV192" s="29">
        <v>0</v>
      </c>
      <c r="AW192" s="29">
        <f t="shared" si="65"/>
        <v>0</v>
      </c>
    </row>
    <row r="193" spans="1:49">
      <c r="A193" s="2">
        <v>371</v>
      </c>
      <c r="B193" s="2" t="s">
        <v>205</v>
      </c>
      <c r="C193" s="2" t="s">
        <v>396</v>
      </c>
      <c r="D193" s="3">
        <v>193.32</v>
      </c>
      <c r="E193" s="3">
        <v>12.37</v>
      </c>
      <c r="F193" s="29">
        <v>0</v>
      </c>
      <c r="G193" s="29">
        <f t="shared" si="44"/>
        <v>0</v>
      </c>
      <c r="H193" s="29">
        <v>0</v>
      </c>
      <c r="I193" s="29">
        <f t="shared" si="45"/>
        <v>0</v>
      </c>
      <c r="J193" s="29">
        <v>0</v>
      </c>
      <c r="K193" s="29">
        <f t="shared" si="46"/>
        <v>0</v>
      </c>
      <c r="L193" s="29">
        <v>0</v>
      </c>
      <c r="M193" s="29">
        <f t="shared" si="47"/>
        <v>0</v>
      </c>
      <c r="N193" s="29">
        <v>0</v>
      </c>
      <c r="O193" s="29">
        <f t="shared" si="48"/>
        <v>0</v>
      </c>
      <c r="P193" s="29">
        <v>0</v>
      </c>
      <c r="Q193" s="29">
        <f t="shared" si="49"/>
        <v>0</v>
      </c>
      <c r="R193" s="29">
        <v>0</v>
      </c>
      <c r="S193" s="29">
        <f t="shared" si="50"/>
        <v>0</v>
      </c>
      <c r="T193" s="29">
        <v>0</v>
      </c>
      <c r="U193" s="29">
        <f t="shared" si="51"/>
        <v>0</v>
      </c>
      <c r="V193" s="29">
        <v>0</v>
      </c>
      <c r="W193" s="29">
        <f t="shared" si="52"/>
        <v>0</v>
      </c>
      <c r="X193" s="29">
        <v>0</v>
      </c>
      <c r="Y193" s="29">
        <f t="shared" si="53"/>
        <v>0</v>
      </c>
      <c r="Z193" s="29">
        <v>0</v>
      </c>
      <c r="AA193" s="29">
        <f t="shared" si="54"/>
        <v>0</v>
      </c>
      <c r="AB193" s="29">
        <v>0</v>
      </c>
      <c r="AC193" s="29">
        <f t="shared" si="55"/>
        <v>0</v>
      </c>
      <c r="AD193" s="29">
        <v>647200</v>
      </c>
      <c r="AE193" s="29">
        <f t="shared" si="56"/>
        <v>3.0177364559636406E-3</v>
      </c>
      <c r="AF193" s="29">
        <v>754400</v>
      </c>
      <c r="AG193" s="29">
        <f t="shared" si="57"/>
        <v>3.553857671081539E-3</v>
      </c>
      <c r="AH193" s="29">
        <v>11897692</v>
      </c>
      <c r="AI193" s="29">
        <f t="shared" si="58"/>
        <v>4.8764022532651954E-2</v>
      </c>
      <c r="AJ193" s="29">
        <v>11804952</v>
      </c>
      <c r="AK193" s="29">
        <f t="shared" si="59"/>
        <v>4.5966890888426447E-2</v>
      </c>
      <c r="AL193" s="29">
        <v>996000</v>
      </c>
      <c r="AM193" s="29">
        <f t="shared" si="60"/>
        <v>8.7824639752069056E-3</v>
      </c>
      <c r="AN193" s="29">
        <v>1148444.5</v>
      </c>
      <c r="AO193" s="29">
        <f t="shared" si="61"/>
        <v>1.0185596979108131E-2</v>
      </c>
      <c r="AP193" s="29">
        <v>0</v>
      </c>
      <c r="AQ193" s="29">
        <f t="shared" si="62"/>
        <v>0</v>
      </c>
      <c r="AR193" s="29">
        <v>0</v>
      </c>
      <c r="AS193" s="29">
        <f t="shared" si="63"/>
        <v>0</v>
      </c>
      <c r="AT193" s="29">
        <v>0</v>
      </c>
      <c r="AU193" s="29">
        <f t="shared" si="64"/>
        <v>0</v>
      </c>
      <c r="AV193" s="29">
        <v>0</v>
      </c>
      <c r="AW193" s="29">
        <f t="shared" si="65"/>
        <v>0</v>
      </c>
    </row>
    <row r="194" spans="1:49">
      <c r="A194" s="2">
        <v>372</v>
      </c>
      <c r="B194" s="2" t="s">
        <v>205</v>
      </c>
      <c r="C194" s="2" t="s">
        <v>397</v>
      </c>
      <c r="D194" s="3">
        <v>193.32</v>
      </c>
      <c r="E194" s="3">
        <v>13.52</v>
      </c>
      <c r="F194" s="29">
        <v>0</v>
      </c>
      <c r="G194" s="29">
        <f t="shared" si="44"/>
        <v>0</v>
      </c>
      <c r="H194" s="29">
        <v>0</v>
      </c>
      <c r="I194" s="29">
        <f t="shared" si="45"/>
        <v>0</v>
      </c>
      <c r="J194" s="29">
        <v>0</v>
      </c>
      <c r="K194" s="29">
        <f t="shared" si="46"/>
        <v>0</v>
      </c>
      <c r="L194" s="29">
        <v>0</v>
      </c>
      <c r="M194" s="29">
        <f t="shared" si="47"/>
        <v>0</v>
      </c>
      <c r="N194" s="29">
        <v>0</v>
      </c>
      <c r="O194" s="29">
        <f t="shared" si="48"/>
        <v>0</v>
      </c>
      <c r="P194" s="29">
        <v>0</v>
      </c>
      <c r="Q194" s="29">
        <f t="shared" si="49"/>
        <v>0</v>
      </c>
      <c r="R194" s="29">
        <v>0</v>
      </c>
      <c r="S194" s="29">
        <f t="shared" si="50"/>
        <v>0</v>
      </c>
      <c r="T194" s="29">
        <v>0</v>
      </c>
      <c r="U194" s="29">
        <f t="shared" si="51"/>
        <v>0</v>
      </c>
      <c r="V194" s="29">
        <v>0</v>
      </c>
      <c r="W194" s="29">
        <f t="shared" si="52"/>
        <v>0</v>
      </c>
      <c r="X194" s="29">
        <v>0</v>
      </c>
      <c r="Y194" s="29">
        <f t="shared" si="53"/>
        <v>0</v>
      </c>
      <c r="Z194" s="29">
        <v>1627733.375</v>
      </c>
      <c r="AA194" s="29">
        <f t="shared" si="54"/>
        <v>6.2126654748992562E-3</v>
      </c>
      <c r="AB194" s="29">
        <v>1728711.125</v>
      </c>
      <c r="AC194" s="29">
        <f t="shared" si="55"/>
        <v>5.6551669167085655E-3</v>
      </c>
      <c r="AD194" s="29">
        <v>3276088.75</v>
      </c>
      <c r="AE194" s="29">
        <f t="shared" si="56"/>
        <v>1.5275606387279594E-2</v>
      </c>
      <c r="AF194" s="29">
        <v>4277169.5</v>
      </c>
      <c r="AG194" s="29">
        <f t="shared" si="57"/>
        <v>2.0149061026101527E-2</v>
      </c>
      <c r="AH194" s="29">
        <v>0</v>
      </c>
      <c r="AI194" s="29">
        <f t="shared" si="58"/>
        <v>0</v>
      </c>
      <c r="AJ194" s="29">
        <v>0</v>
      </c>
      <c r="AK194" s="29">
        <f t="shared" si="59"/>
        <v>0</v>
      </c>
      <c r="AL194" s="29">
        <v>0</v>
      </c>
      <c r="AM194" s="29">
        <f t="shared" si="60"/>
        <v>0</v>
      </c>
      <c r="AN194" s="29">
        <v>0</v>
      </c>
      <c r="AO194" s="29">
        <f t="shared" si="61"/>
        <v>0</v>
      </c>
      <c r="AP194" s="29">
        <v>0</v>
      </c>
      <c r="AQ194" s="29">
        <f t="shared" si="62"/>
        <v>0</v>
      </c>
      <c r="AR194" s="29">
        <v>0</v>
      </c>
      <c r="AS194" s="29">
        <f t="shared" si="63"/>
        <v>0</v>
      </c>
      <c r="AT194" s="29">
        <v>0</v>
      </c>
      <c r="AU194" s="29">
        <f t="shared" si="64"/>
        <v>0</v>
      </c>
      <c r="AV194" s="29">
        <v>0</v>
      </c>
      <c r="AW194" s="29">
        <f t="shared" si="65"/>
        <v>0</v>
      </c>
    </row>
    <row r="195" spans="1:49">
      <c r="A195" s="2">
        <v>373</v>
      </c>
      <c r="B195" s="2" t="s">
        <v>205</v>
      </c>
      <c r="C195" s="2" t="s">
        <v>398</v>
      </c>
      <c r="D195" s="3">
        <v>193.44</v>
      </c>
      <c r="E195" s="3">
        <v>17.41</v>
      </c>
      <c r="F195" s="29">
        <v>0</v>
      </c>
      <c r="G195" s="29">
        <f t="shared" si="44"/>
        <v>0</v>
      </c>
      <c r="H195" s="29">
        <v>0</v>
      </c>
      <c r="I195" s="29">
        <f t="shared" si="45"/>
        <v>0</v>
      </c>
      <c r="J195" s="29">
        <v>0</v>
      </c>
      <c r="K195" s="29">
        <f t="shared" si="46"/>
        <v>0</v>
      </c>
      <c r="L195" s="29">
        <v>0</v>
      </c>
      <c r="M195" s="29">
        <f t="shared" si="47"/>
        <v>0</v>
      </c>
      <c r="N195" s="29">
        <v>0</v>
      </c>
      <c r="O195" s="29">
        <f t="shared" si="48"/>
        <v>0</v>
      </c>
      <c r="P195" s="29">
        <v>0</v>
      </c>
      <c r="Q195" s="29">
        <f t="shared" si="49"/>
        <v>0</v>
      </c>
      <c r="R195" s="29">
        <v>2442514.25</v>
      </c>
      <c r="S195" s="29">
        <f t="shared" si="50"/>
        <v>2.2840548592220383E-3</v>
      </c>
      <c r="T195" s="29">
        <v>1001955.5625</v>
      </c>
      <c r="U195" s="29">
        <f t="shared" si="51"/>
        <v>1.0168747589521547E-3</v>
      </c>
      <c r="V195" s="29">
        <v>0</v>
      </c>
      <c r="W195" s="29">
        <f t="shared" si="52"/>
        <v>0</v>
      </c>
      <c r="X195" s="29">
        <v>0</v>
      </c>
      <c r="Y195" s="29">
        <f t="shared" si="53"/>
        <v>0</v>
      </c>
      <c r="Z195" s="29">
        <v>0</v>
      </c>
      <c r="AA195" s="29">
        <f t="shared" si="54"/>
        <v>0</v>
      </c>
      <c r="AB195" s="29">
        <v>0</v>
      </c>
      <c r="AC195" s="29">
        <f t="shared" si="55"/>
        <v>0</v>
      </c>
      <c r="AD195" s="29">
        <v>0</v>
      </c>
      <c r="AE195" s="29">
        <f t="shared" si="56"/>
        <v>0</v>
      </c>
      <c r="AF195" s="29">
        <v>0</v>
      </c>
      <c r="AG195" s="29">
        <f t="shared" si="57"/>
        <v>0</v>
      </c>
      <c r="AH195" s="29">
        <v>0</v>
      </c>
      <c r="AI195" s="29">
        <f t="shared" si="58"/>
        <v>0</v>
      </c>
      <c r="AJ195" s="29">
        <v>0</v>
      </c>
      <c r="AK195" s="29">
        <f t="shared" si="59"/>
        <v>0</v>
      </c>
      <c r="AL195" s="29">
        <v>0</v>
      </c>
      <c r="AM195" s="29">
        <f t="shared" si="60"/>
        <v>0</v>
      </c>
      <c r="AN195" s="29">
        <v>0</v>
      </c>
      <c r="AO195" s="29">
        <f t="shared" si="61"/>
        <v>0</v>
      </c>
      <c r="AP195" s="29">
        <v>0</v>
      </c>
      <c r="AQ195" s="29">
        <f t="shared" si="62"/>
        <v>0</v>
      </c>
      <c r="AR195" s="29">
        <v>0</v>
      </c>
      <c r="AS195" s="29">
        <f t="shared" si="63"/>
        <v>0</v>
      </c>
      <c r="AT195" s="29">
        <v>0</v>
      </c>
      <c r="AU195" s="29">
        <f t="shared" si="64"/>
        <v>0</v>
      </c>
      <c r="AV195" s="29">
        <v>0</v>
      </c>
      <c r="AW195" s="29">
        <f t="shared" si="65"/>
        <v>0</v>
      </c>
    </row>
    <row r="196" spans="1:49">
      <c r="A196" s="2">
        <v>374</v>
      </c>
      <c r="B196" s="2" t="s">
        <v>205</v>
      </c>
      <c r="C196" s="2" t="s">
        <v>399</v>
      </c>
      <c r="D196" s="3">
        <v>194.4</v>
      </c>
      <c r="E196" s="3">
        <v>22.42</v>
      </c>
      <c r="F196" s="29">
        <v>0</v>
      </c>
      <c r="G196" s="29">
        <f t="shared" ref="G196:G259" si="66">F196/149076630.492187</f>
        <v>0</v>
      </c>
      <c r="H196" s="29">
        <v>0</v>
      </c>
      <c r="I196" s="29">
        <f t="shared" ref="I196:I259" si="67">H196/152138194.992187</f>
        <v>0</v>
      </c>
      <c r="J196" s="29">
        <v>0</v>
      </c>
      <c r="K196" s="29">
        <f t="shared" ref="K196:K259" si="68">J196/688210563.591797</f>
        <v>0</v>
      </c>
      <c r="L196" s="29">
        <v>0</v>
      </c>
      <c r="M196" s="29">
        <f t="shared" ref="M196:M259" si="69">L196/877812299.710937</f>
        <v>0</v>
      </c>
      <c r="N196" s="29">
        <v>0</v>
      </c>
      <c r="O196" s="29">
        <f t="shared" ref="O196:O259" si="70">N196/1038139587.32617</f>
        <v>0</v>
      </c>
      <c r="P196" s="29">
        <v>0</v>
      </c>
      <c r="Q196" s="29">
        <f t="shared" ref="Q196:Q259" si="71">P196/965468982.306641</f>
        <v>0</v>
      </c>
      <c r="R196" s="29">
        <v>0</v>
      </c>
      <c r="S196" s="29">
        <f t="shared" ref="S196:S259" si="72">R196/1069376350.63281</f>
        <v>0</v>
      </c>
      <c r="T196" s="29">
        <v>0</v>
      </c>
      <c r="U196" s="29">
        <f t="shared" ref="U196:U259" si="73">T196/985328383.539062</f>
        <v>0</v>
      </c>
      <c r="V196" s="29">
        <v>2184000</v>
      </c>
      <c r="W196" s="29">
        <f t="shared" ref="W196:W259" si="74">V196/412308075.594727</f>
        <v>5.2970100011980733E-3</v>
      </c>
      <c r="X196" s="29">
        <v>1851733.3125</v>
      </c>
      <c r="Y196" s="29">
        <f t="shared" ref="Y196:Y259" si="75">X196/367778150.210937</f>
        <v>5.0349193160005535E-3</v>
      </c>
      <c r="Z196" s="29">
        <v>0</v>
      </c>
      <c r="AA196" s="29">
        <f t="shared" ref="AA196:AA259" si="76">Z196/262002417.734619</f>
        <v>0</v>
      </c>
      <c r="AB196" s="29">
        <v>0</v>
      </c>
      <c r="AC196" s="29">
        <f t="shared" ref="AC196:AC259" si="77">AB196/305687020.464844</f>
        <v>0</v>
      </c>
      <c r="AD196" s="29">
        <v>0</v>
      </c>
      <c r="AE196" s="29">
        <f t="shared" ref="AE196:AE259" si="78">AD196/214465381.402344</f>
        <v>0</v>
      </c>
      <c r="AF196" s="29">
        <v>0</v>
      </c>
      <c r="AG196" s="29">
        <f t="shared" ref="AG196:AG259" si="79">AF196/212276368.335937</f>
        <v>0</v>
      </c>
      <c r="AH196" s="29">
        <v>0</v>
      </c>
      <c r="AI196" s="29">
        <f t="shared" ref="AI196:AI259" si="80">AH196/243985040.242187</f>
        <v>0</v>
      </c>
      <c r="AJ196" s="29">
        <v>0</v>
      </c>
      <c r="AK196" s="29">
        <f t="shared" ref="AK196:AK259" si="81">AJ196/256814236.765625</f>
        <v>0</v>
      </c>
      <c r="AL196" s="29">
        <v>0</v>
      </c>
      <c r="AM196" s="29">
        <f t="shared" ref="AM196:AM259" si="82">AL196/113407809.335937</f>
        <v>0</v>
      </c>
      <c r="AN196" s="29">
        <v>0</v>
      </c>
      <c r="AO196" s="29">
        <f t="shared" ref="AO196:AO259" si="83">AN196/112751810.458984</f>
        <v>0</v>
      </c>
      <c r="AP196" s="29">
        <v>0</v>
      </c>
      <c r="AQ196" s="29">
        <f t="shared" ref="AQ196:AQ259" si="84">AP196/119728051.046875</f>
        <v>0</v>
      </c>
      <c r="AR196" s="29">
        <v>0</v>
      </c>
      <c r="AS196" s="29">
        <f t="shared" ref="AS196:AS259" si="85">AR196/103886955.828125</f>
        <v>0</v>
      </c>
      <c r="AT196" s="29">
        <v>0</v>
      </c>
      <c r="AU196" s="29">
        <f t="shared" ref="AU196:AU259" si="86">AT196/137875547.931641</f>
        <v>0</v>
      </c>
      <c r="AV196" s="29">
        <v>0</v>
      </c>
      <c r="AW196" s="29">
        <f t="shared" ref="AW196:AW259" si="87">AV196/148033987.734375</f>
        <v>0</v>
      </c>
    </row>
    <row r="197" spans="1:49">
      <c r="A197" s="2">
        <v>375</v>
      </c>
      <c r="B197" s="2" t="s">
        <v>205</v>
      </c>
      <c r="C197" s="2" t="s">
        <v>400</v>
      </c>
      <c r="D197" s="3">
        <v>195.24</v>
      </c>
      <c r="E197" s="3">
        <v>15.65</v>
      </c>
      <c r="F197" s="29">
        <v>0</v>
      </c>
      <c r="G197" s="29">
        <f t="shared" si="66"/>
        <v>0</v>
      </c>
      <c r="H197" s="29">
        <v>0</v>
      </c>
      <c r="I197" s="29">
        <f t="shared" si="67"/>
        <v>0</v>
      </c>
      <c r="J197" s="29">
        <v>0</v>
      </c>
      <c r="K197" s="29">
        <f t="shared" si="68"/>
        <v>0</v>
      </c>
      <c r="L197" s="29">
        <v>0</v>
      </c>
      <c r="M197" s="29">
        <f t="shared" si="69"/>
        <v>0</v>
      </c>
      <c r="N197" s="29">
        <v>0</v>
      </c>
      <c r="O197" s="29">
        <f t="shared" si="70"/>
        <v>0</v>
      </c>
      <c r="P197" s="29">
        <v>0</v>
      </c>
      <c r="Q197" s="29">
        <f t="shared" si="71"/>
        <v>0</v>
      </c>
      <c r="R197" s="29">
        <v>0</v>
      </c>
      <c r="S197" s="29">
        <f t="shared" si="72"/>
        <v>0</v>
      </c>
      <c r="T197" s="29">
        <v>0</v>
      </c>
      <c r="U197" s="29">
        <f t="shared" si="73"/>
        <v>0</v>
      </c>
      <c r="V197" s="29">
        <v>18564764</v>
      </c>
      <c r="W197" s="29">
        <f t="shared" si="74"/>
        <v>4.5026437993535687E-2</v>
      </c>
      <c r="X197" s="29">
        <v>17525600</v>
      </c>
      <c r="Y197" s="29">
        <f t="shared" si="75"/>
        <v>4.7652640565918052E-2</v>
      </c>
      <c r="Z197" s="29">
        <v>35269308</v>
      </c>
      <c r="AA197" s="29">
        <f t="shared" si="76"/>
        <v>0.13461443716799634</v>
      </c>
      <c r="AB197" s="29">
        <v>34671380</v>
      </c>
      <c r="AC197" s="29">
        <f t="shared" si="77"/>
        <v>0.11342117158679767</v>
      </c>
      <c r="AD197" s="29">
        <v>14242400</v>
      </c>
      <c r="AE197" s="29">
        <f t="shared" si="78"/>
        <v>6.6408853059976139E-2</v>
      </c>
      <c r="AF197" s="29">
        <v>14394844</v>
      </c>
      <c r="AG197" s="29">
        <f t="shared" si="79"/>
        <v>6.7811806433486305E-2</v>
      </c>
      <c r="AH197" s="29">
        <v>0</v>
      </c>
      <c r="AI197" s="29">
        <f t="shared" si="80"/>
        <v>0</v>
      </c>
      <c r="AJ197" s="29">
        <v>0</v>
      </c>
      <c r="AK197" s="29">
        <f t="shared" si="81"/>
        <v>0</v>
      </c>
      <c r="AL197" s="29">
        <v>0</v>
      </c>
      <c r="AM197" s="29">
        <f t="shared" si="82"/>
        <v>0</v>
      </c>
      <c r="AN197" s="29">
        <v>0</v>
      </c>
      <c r="AO197" s="29">
        <f t="shared" si="83"/>
        <v>0</v>
      </c>
      <c r="AP197" s="29">
        <v>0</v>
      </c>
      <c r="AQ197" s="29">
        <f t="shared" si="84"/>
        <v>0</v>
      </c>
      <c r="AR197" s="29">
        <v>0</v>
      </c>
      <c r="AS197" s="29">
        <f t="shared" si="85"/>
        <v>0</v>
      </c>
      <c r="AT197" s="29">
        <v>0</v>
      </c>
      <c r="AU197" s="29">
        <f t="shared" si="86"/>
        <v>0</v>
      </c>
      <c r="AV197" s="29">
        <v>0</v>
      </c>
      <c r="AW197" s="29">
        <f t="shared" si="87"/>
        <v>0</v>
      </c>
    </row>
    <row r="198" spans="1:49">
      <c r="A198" s="2">
        <v>376</v>
      </c>
      <c r="B198" s="2" t="s">
        <v>205</v>
      </c>
      <c r="C198" s="2" t="s">
        <v>401</v>
      </c>
      <c r="D198" s="3">
        <v>195.36</v>
      </c>
      <c r="E198" s="3">
        <v>9.5299999999999994</v>
      </c>
      <c r="F198" s="29">
        <v>0</v>
      </c>
      <c r="G198" s="29">
        <f t="shared" si="66"/>
        <v>0</v>
      </c>
      <c r="H198" s="29">
        <v>0</v>
      </c>
      <c r="I198" s="29">
        <f t="shared" si="67"/>
        <v>0</v>
      </c>
      <c r="J198" s="29">
        <v>0</v>
      </c>
      <c r="K198" s="29">
        <f t="shared" si="68"/>
        <v>0</v>
      </c>
      <c r="L198" s="29">
        <v>0</v>
      </c>
      <c r="M198" s="29">
        <f t="shared" si="69"/>
        <v>0</v>
      </c>
      <c r="N198" s="29">
        <v>0</v>
      </c>
      <c r="O198" s="29">
        <f t="shared" si="70"/>
        <v>0</v>
      </c>
      <c r="P198" s="29">
        <v>0</v>
      </c>
      <c r="Q198" s="29">
        <f t="shared" si="71"/>
        <v>0</v>
      </c>
      <c r="R198" s="29">
        <v>0</v>
      </c>
      <c r="S198" s="29">
        <f t="shared" si="72"/>
        <v>0</v>
      </c>
      <c r="T198" s="29">
        <v>0</v>
      </c>
      <c r="U198" s="29">
        <f t="shared" si="73"/>
        <v>0</v>
      </c>
      <c r="V198" s="29">
        <v>0</v>
      </c>
      <c r="W198" s="29">
        <f t="shared" si="74"/>
        <v>0</v>
      </c>
      <c r="X198" s="29">
        <v>0</v>
      </c>
      <c r="Y198" s="29">
        <f t="shared" si="75"/>
        <v>0</v>
      </c>
      <c r="Z198" s="29">
        <v>0</v>
      </c>
      <c r="AA198" s="29">
        <f t="shared" si="76"/>
        <v>0</v>
      </c>
      <c r="AB198" s="29">
        <v>0</v>
      </c>
      <c r="AC198" s="29">
        <f t="shared" si="77"/>
        <v>0</v>
      </c>
      <c r="AD198" s="29">
        <v>0</v>
      </c>
      <c r="AE198" s="29">
        <f t="shared" si="78"/>
        <v>0</v>
      </c>
      <c r="AF198" s="29">
        <v>0</v>
      </c>
      <c r="AG198" s="29">
        <f t="shared" si="79"/>
        <v>0</v>
      </c>
      <c r="AH198" s="29">
        <v>0</v>
      </c>
      <c r="AI198" s="29">
        <f t="shared" si="80"/>
        <v>0</v>
      </c>
      <c r="AJ198" s="29">
        <v>0</v>
      </c>
      <c r="AK198" s="29">
        <f t="shared" si="81"/>
        <v>0</v>
      </c>
      <c r="AL198" s="29">
        <v>0</v>
      </c>
      <c r="AM198" s="29">
        <f t="shared" si="82"/>
        <v>0</v>
      </c>
      <c r="AN198" s="29">
        <v>0</v>
      </c>
      <c r="AO198" s="29">
        <f t="shared" si="83"/>
        <v>0</v>
      </c>
      <c r="AP198" s="29">
        <v>0</v>
      </c>
      <c r="AQ198" s="29">
        <f t="shared" si="84"/>
        <v>0</v>
      </c>
      <c r="AR198" s="29">
        <v>0</v>
      </c>
      <c r="AS198" s="29">
        <f t="shared" si="85"/>
        <v>0</v>
      </c>
      <c r="AT198" s="29">
        <v>2101120</v>
      </c>
      <c r="AU198" s="29">
        <f t="shared" si="86"/>
        <v>1.5239250407488787E-2</v>
      </c>
      <c r="AV198" s="29">
        <v>1891200</v>
      </c>
      <c r="AW198" s="29">
        <f t="shared" si="87"/>
        <v>1.2775444537733304E-2</v>
      </c>
    </row>
    <row r="199" spans="1:49">
      <c r="A199" s="2">
        <v>377</v>
      </c>
      <c r="B199" s="2" t="s">
        <v>205</v>
      </c>
      <c r="C199" s="2" t="s">
        <v>402</v>
      </c>
      <c r="D199" s="3">
        <v>195.36</v>
      </c>
      <c r="E199" s="3">
        <v>16.8</v>
      </c>
      <c r="F199" s="29">
        <v>0</v>
      </c>
      <c r="G199" s="29">
        <f t="shared" si="66"/>
        <v>0</v>
      </c>
      <c r="H199" s="29">
        <v>0</v>
      </c>
      <c r="I199" s="29">
        <f t="shared" si="67"/>
        <v>0</v>
      </c>
      <c r="J199" s="29">
        <v>0</v>
      </c>
      <c r="K199" s="29">
        <f t="shared" si="68"/>
        <v>0</v>
      </c>
      <c r="L199" s="29">
        <v>0</v>
      </c>
      <c r="M199" s="29">
        <f t="shared" si="69"/>
        <v>0</v>
      </c>
      <c r="N199" s="29">
        <v>0</v>
      </c>
      <c r="O199" s="29">
        <f t="shared" si="70"/>
        <v>0</v>
      </c>
      <c r="P199" s="29">
        <v>0</v>
      </c>
      <c r="Q199" s="29">
        <f t="shared" si="71"/>
        <v>0</v>
      </c>
      <c r="R199" s="29">
        <v>0</v>
      </c>
      <c r="S199" s="29">
        <f t="shared" si="72"/>
        <v>0</v>
      </c>
      <c r="T199" s="29">
        <v>0</v>
      </c>
      <c r="U199" s="29">
        <f t="shared" si="73"/>
        <v>0</v>
      </c>
      <c r="V199" s="29">
        <v>3129533.25</v>
      </c>
      <c r="W199" s="29">
        <f t="shared" si="74"/>
        <v>7.5902788115072848E-3</v>
      </c>
      <c r="X199" s="29">
        <v>2536426.5</v>
      </c>
      <c r="Y199" s="29">
        <f t="shared" si="75"/>
        <v>6.8966209617000009E-3</v>
      </c>
      <c r="Z199" s="29">
        <v>0</v>
      </c>
      <c r="AA199" s="29">
        <f t="shared" si="76"/>
        <v>0</v>
      </c>
      <c r="AB199" s="29">
        <v>0</v>
      </c>
      <c r="AC199" s="29">
        <f t="shared" si="77"/>
        <v>0</v>
      </c>
      <c r="AD199" s="29">
        <v>0</v>
      </c>
      <c r="AE199" s="29">
        <f t="shared" si="78"/>
        <v>0</v>
      </c>
      <c r="AF199" s="29">
        <v>0</v>
      </c>
      <c r="AG199" s="29">
        <f t="shared" si="79"/>
        <v>0</v>
      </c>
      <c r="AH199" s="29">
        <v>297333.34375</v>
      </c>
      <c r="AI199" s="29">
        <f t="shared" si="80"/>
        <v>1.2186539939287174E-3</v>
      </c>
      <c r="AJ199" s="29">
        <v>0</v>
      </c>
      <c r="AK199" s="29">
        <f t="shared" si="81"/>
        <v>0</v>
      </c>
      <c r="AL199" s="29">
        <v>0</v>
      </c>
      <c r="AM199" s="29">
        <f t="shared" si="82"/>
        <v>0</v>
      </c>
      <c r="AN199" s="29">
        <v>0</v>
      </c>
      <c r="AO199" s="29">
        <f t="shared" si="83"/>
        <v>0</v>
      </c>
      <c r="AP199" s="29">
        <v>0</v>
      </c>
      <c r="AQ199" s="29">
        <f t="shared" si="84"/>
        <v>0</v>
      </c>
      <c r="AR199" s="29">
        <v>0</v>
      </c>
      <c r="AS199" s="29">
        <f t="shared" si="85"/>
        <v>0</v>
      </c>
      <c r="AT199" s="29">
        <v>0</v>
      </c>
      <c r="AU199" s="29">
        <f t="shared" si="86"/>
        <v>0</v>
      </c>
      <c r="AV199" s="29">
        <v>0</v>
      </c>
      <c r="AW199" s="29">
        <f t="shared" si="87"/>
        <v>0</v>
      </c>
    </row>
    <row r="200" spans="1:49">
      <c r="A200" s="2">
        <v>378</v>
      </c>
      <c r="B200" s="2" t="s">
        <v>205</v>
      </c>
      <c r="C200" s="2" t="s">
        <v>403</v>
      </c>
      <c r="D200" s="3">
        <v>195.6</v>
      </c>
      <c r="E200" s="3">
        <v>16.8</v>
      </c>
      <c r="F200" s="29">
        <v>0</v>
      </c>
      <c r="G200" s="29">
        <f t="shared" si="66"/>
        <v>0</v>
      </c>
      <c r="H200" s="29">
        <v>0</v>
      </c>
      <c r="I200" s="29">
        <f t="shared" si="67"/>
        <v>0</v>
      </c>
      <c r="J200" s="29">
        <v>0</v>
      </c>
      <c r="K200" s="29">
        <f t="shared" si="68"/>
        <v>0</v>
      </c>
      <c r="L200" s="29">
        <v>0</v>
      </c>
      <c r="M200" s="29">
        <f t="shared" si="69"/>
        <v>0</v>
      </c>
      <c r="N200" s="29">
        <v>0</v>
      </c>
      <c r="O200" s="29">
        <f t="shared" si="70"/>
        <v>0</v>
      </c>
      <c r="P200" s="29">
        <v>0</v>
      </c>
      <c r="Q200" s="29">
        <f t="shared" si="71"/>
        <v>0</v>
      </c>
      <c r="R200" s="29">
        <v>0</v>
      </c>
      <c r="S200" s="29">
        <f t="shared" si="72"/>
        <v>0</v>
      </c>
      <c r="T200" s="29">
        <v>0</v>
      </c>
      <c r="U200" s="29">
        <f t="shared" si="73"/>
        <v>0</v>
      </c>
      <c r="V200" s="29">
        <v>0</v>
      </c>
      <c r="W200" s="29">
        <f t="shared" si="74"/>
        <v>0</v>
      </c>
      <c r="X200" s="29">
        <v>1301440</v>
      </c>
      <c r="Y200" s="29">
        <f t="shared" si="75"/>
        <v>3.5386550268240967E-3</v>
      </c>
      <c r="Z200" s="29">
        <v>0</v>
      </c>
      <c r="AA200" s="29">
        <f t="shared" si="76"/>
        <v>0</v>
      </c>
      <c r="AB200" s="29">
        <v>0</v>
      </c>
      <c r="AC200" s="29">
        <f t="shared" si="77"/>
        <v>0</v>
      </c>
      <c r="AD200" s="29">
        <v>0</v>
      </c>
      <c r="AE200" s="29">
        <f t="shared" si="78"/>
        <v>0</v>
      </c>
      <c r="AF200" s="29">
        <v>0</v>
      </c>
      <c r="AG200" s="29">
        <f t="shared" si="79"/>
        <v>0</v>
      </c>
      <c r="AH200" s="29">
        <v>0</v>
      </c>
      <c r="AI200" s="29">
        <f t="shared" si="80"/>
        <v>0</v>
      </c>
      <c r="AJ200" s="29">
        <v>0</v>
      </c>
      <c r="AK200" s="29">
        <f t="shared" si="81"/>
        <v>0</v>
      </c>
      <c r="AL200" s="29">
        <v>0</v>
      </c>
      <c r="AM200" s="29">
        <f t="shared" si="82"/>
        <v>0</v>
      </c>
      <c r="AN200" s="29">
        <v>0</v>
      </c>
      <c r="AO200" s="29">
        <f t="shared" si="83"/>
        <v>0</v>
      </c>
      <c r="AP200" s="29">
        <v>0</v>
      </c>
      <c r="AQ200" s="29">
        <f t="shared" si="84"/>
        <v>0</v>
      </c>
      <c r="AR200" s="29">
        <v>0</v>
      </c>
      <c r="AS200" s="29">
        <f t="shared" si="85"/>
        <v>0</v>
      </c>
      <c r="AT200" s="29">
        <v>0</v>
      </c>
      <c r="AU200" s="29">
        <f t="shared" si="86"/>
        <v>0</v>
      </c>
      <c r="AV200" s="29">
        <v>0</v>
      </c>
      <c r="AW200" s="29">
        <f t="shared" si="87"/>
        <v>0</v>
      </c>
    </row>
    <row r="201" spans="1:49">
      <c r="A201" s="2">
        <v>379</v>
      </c>
      <c r="B201" s="2" t="s">
        <v>205</v>
      </c>
      <c r="C201" s="2" t="s">
        <v>404</v>
      </c>
      <c r="D201" s="3">
        <v>197.4</v>
      </c>
      <c r="E201" s="3">
        <v>23.43</v>
      </c>
      <c r="F201" s="29">
        <v>0</v>
      </c>
      <c r="G201" s="29">
        <f t="shared" si="66"/>
        <v>0</v>
      </c>
      <c r="H201" s="29">
        <v>0</v>
      </c>
      <c r="I201" s="29">
        <f t="shared" si="67"/>
        <v>0</v>
      </c>
      <c r="J201" s="29">
        <v>2755257.25</v>
      </c>
      <c r="K201" s="29">
        <f t="shared" si="68"/>
        <v>4.003509094106618E-3</v>
      </c>
      <c r="L201" s="29">
        <v>2248500</v>
      </c>
      <c r="M201" s="29">
        <f t="shared" si="69"/>
        <v>2.5614815385252968E-3</v>
      </c>
      <c r="N201" s="29">
        <v>917200</v>
      </c>
      <c r="O201" s="29">
        <f t="shared" si="70"/>
        <v>8.835035395985026E-4</v>
      </c>
      <c r="P201" s="29">
        <v>0</v>
      </c>
      <c r="Q201" s="29">
        <f t="shared" si="71"/>
        <v>0</v>
      </c>
      <c r="R201" s="29">
        <v>0</v>
      </c>
      <c r="S201" s="29">
        <f t="shared" si="72"/>
        <v>0</v>
      </c>
      <c r="T201" s="29">
        <v>0</v>
      </c>
      <c r="U201" s="29">
        <f t="shared" si="73"/>
        <v>0</v>
      </c>
      <c r="V201" s="29">
        <v>0</v>
      </c>
      <c r="W201" s="29">
        <f t="shared" si="74"/>
        <v>0</v>
      </c>
      <c r="X201" s="29">
        <v>0</v>
      </c>
      <c r="Y201" s="29">
        <f t="shared" si="75"/>
        <v>0</v>
      </c>
      <c r="Z201" s="29">
        <v>0</v>
      </c>
      <c r="AA201" s="29">
        <f t="shared" si="76"/>
        <v>0</v>
      </c>
      <c r="AB201" s="29">
        <v>0</v>
      </c>
      <c r="AC201" s="29">
        <f t="shared" si="77"/>
        <v>0</v>
      </c>
      <c r="AD201" s="29">
        <v>0</v>
      </c>
      <c r="AE201" s="29">
        <f t="shared" si="78"/>
        <v>0</v>
      </c>
      <c r="AF201" s="29">
        <v>0</v>
      </c>
      <c r="AG201" s="29">
        <f t="shared" si="79"/>
        <v>0</v>
      </c>
      <c r="AH201" s="29">
        <v>0</v>
      </c>
      <c r="AI201" s="29">
        <f t="shared" si="80"/>
        <v>0</v>
      </c>
      <c r="AJ201" s="29">
        <v>0</v>
      </c>
      <c r="AK201" s="29">
        <f t="shared" si="81"/>
        <v>0</v>
      </c>
      <c r="AL201" s="29">
        <v>0</v>
      </c>
      <c r="AM201" s="29">
        <f t="shared" si="82"/>
        <v>0</v>
      </c>
      <c r="AN201" s="29">
        <v>0</v>
      </c>
      <c r="AO201" s="29">
        <f t="shared" si="83"/>
        <v>0</v>
      </c>
      <c r="AP201" s="29">
        <v>0</v>
      </c>
      <c r="AQ201" s="29">
        <f t="shared" si="84"/>
        <v>0</v>
      </c>
      <c r="AR201" s="29">
        <v>0</v>
      </c>
      <c r="AS201" s="29">
        <f t="shared" si="85"/>
        <v>0</v>
      </c>
      <c r="AT201" s="29">
        <v>0</v>
      </c>
      <c r="AU201" s="29">
        <f t="shared" si="86"/>
        <v>0</v>
      </c>
      <c r="AV201" s="29">
        <v>0</v>
      </c>
      <c r="AW201" s="29">
        <f t="shared" si="87"/>
        <v>0</v>
      </c>
    </row>
    <row r="202" spans="1:49">
      <c r="A202" s="2">
        <v>380</v>
      </c>
      <c r="B202" s="2" t="s">
        <v>205</v>
      </c>
      <c r="C202" s="2" t="s">
        <v>405</v>
      </c>
      <c r="D202" s="3">
        <v>197.64</v>
      </c>
      <c r="E202" s="3">
        <v>23.43</v>
      </c>
      <c r="F202" s="29">
        <v>0</v>
      </c>
      <c r="G202" s="29">
        <f t="shared" si="66"/>
        <v>0</v>
      </c>
      <c r="H202" s="29">
        <v>0</v>
      </c>
      <c r="I202" s="29">
        <f t="shared" si="67"/>
        <v>0</v>
      </c>
      <c r="J202" s="29">
        <v>0</v>
      </c>
      <c r="K202" s="29">
        <f t="shared" si="68"/>
        <v>0</v>
      </c>
      <c r="L202" s="29">
        <v>837750</v>
      </c>
      <c r="M202" s="29">
        <f t="shared" si="69"/>
        <v>9.5436120031112633E-4</v>
      </c>
      <c r="N202" s="29">
        <v>0</v>
      </c>
      <c r="O202" s="29">
        <f t="shared" si="70"/>
        <v>0</v>
      </c>
      <c r="P202" s="29">
        <v>0</v>
      </c>
      <c r="Q202" s="29">
        <f t="shared" si="71"/>
        <v>0</v>
      </c>
      <c r="R202" s="29">
        <v>0</v>
      </c>
      <c r="S202" s="29">
        <f t="shared" si="72"/>
        <v>0</v>
      </c>
      <c r="T202" s="29">
        <v>0</v>
      </c>
      <c r="U202" s="29">
        <f t="shared" si="73"/>
        <v>0</v>
      </c>
      <c r="V202" s="29">
        <v>0</v>
      </c>
      <c r="W202" s="29">
        <f t="shared" si="74"/>
        <v>0</v>
      </c>
      <c r="X202" s="29">
        <v>0</v>
      </c>
      <c r="Y202" s="29">
        <f t="shared" si="75"/>
        <v>0</v>
      </c>
      <c r="Z202" s="29">
        <v>0</v>
      </c>
      <c r="AA202" s="29">
        <f t="shared" si="76"/>
        <v>0</v>
      </c>
      <c r="AB202" s="29">
        <v>0</v>
      </c>
      <c r="AC202" s="29">
        <f t="shared" si="77"/>
        <v>0</v>
      </c>
      <c r="AD202" s="29">
        <v>0</v>
      </c>
      <c r="AE202" s="29">
        <f t="shared" si="78"/>
        <v>0</v>
      </c>
      <c r="AF202" s="29">
        <v>0</v>
      </c>
      <c r="AG202" s="29">
        <f t="shared" si="79"/>
        <v>0</v>
      </c>
      <c r="AH202" s="29">
        <v>0</v>
      </c>
      <c r="AI202" s="29">
        <f t="shared" si="80"/>
        <v>0</v>
      </c>
      <c r="AJ202" s="29">
        <v>0</v>
      </c>
      <c r="AK202" s="29">
        <f t="shared" si="81"/>
        <v>0</v>
      </c>
      <c r="AL202" s="29">
        <v>0</v>
      </c>
      <c r="AM202" s="29">
        <f t="shared" si="82"/>
        <v>0</v>
      </c>
      <c r="AN202" s="29">
        <v>0</v>
      </c>
      <c r="AO202" s="29">
        <f t="shared" si="83"/>
        <v>0</v>
      </c>
      <c r="AP202" s="29">
        <v>0</v>
      </c>
      <c r="AQ202" s="29">
        <f t="shared" si="84"/>
        <v>0</v>
      </c>
      <c r="AR202" s="29">
        <v>0</v>
      </c>
      <c r="AS202" s="29">
        <f t="shared" si="85"/>
        <v>0</v>
      </c>
      <c r="AT202" s="29">
        <v>0</v>
      </c>
      <c r="AU202" s="29">
        <f t="shared" si="86"/>
        <v>0</v>
      </c>
      <c r="AV202" s="29">
        <v>0</v>
      </c>
      <c r="AW202" s="29">
        <f t="shared" si="87"/>
        <v>0</v>
      </c>
    </row>
    <row r="203" spans="1:49">
      <c r="A203" s="2">
        <v>381</v>
      </c>
      <c r="B203" s="2" t="s">
        <v>205</v>
      </c>
      <c r="C203" s="2" t="s">
        <v>406</v>
      </c>
      <c r="D203" s="3">
        <v>198.24</v>
      </c>
      <c r="E203" s="3">
        <v>24.03</v>
      </c>
      <c r="F203" s="29">
        <v>0</v>
      </c>
      <c r="G203" s="29">
        <f t="shared" si="66"/>
        <v>0</v>
      </c>
      <c r="H203" s="29">
        <v>0</v>
      </c>
      <c r="I203" s="29">
        <f t="shared" si="67"/>
        <v>0</v>
      </c>
      <c r="J203" s="29">
        <v>173160</v>
      </c>
      <c r="K203" s="29">
        <f t="shared" si="68"/>
        <v>2.5160904112873743E-4</v>
      </c>
      <c r="L203" s="29">
        <v>482631.125</v>
      </c>
      <c r="M203" s="29">
        <f t="shared" si="69"/>
        <v>5.4981130380484541E-4</v>
      </c>
      <c r="N203" s="29">
        <v>441811.78125</v>
      </c>
      <c r="O203" s="29">
        <f t="shared" si="70"/>
        <v>4.2558032334353944E-4</v>
      </c>
      <c r="P203" s="29">
        <v>1291925</v>
      </c>
      <c r="Q203" s="29">
        <f t="shared" si="71"/>
        <v>1.3381320619057172E-3</v>
      </c>
      <c r="R203" s="29">
        <v>0</v>
      </c>
      <c r="S203" s="29">
        <f t="shared" si="72"/>
        <v>0</v>
      </c>
      <c r="T203" s="29">
        <v>0</v>
      </c>
      <c r="U203" s="29">
        <f t="shared" si="73"/>
        <v>0</v>
      </c>
      <c r="V203" s="29">
        <v>0</v>
      </c>
      <c r="W203" s="29">
        <f t="shared" si="74"/>
        <v>0</v>
      </c>
      <c r="X203" s="29">
        <v>0</v>
      </c>
      <c r="Y203" s="29">
        <f t="shared" si="75"/>
        <v>0</v>
      </c>
      <c r="Z203" s="29">
        <v>0</v>
      </c>
      <c r="AA203" s="29">
        <f t="shared" si="76"/>
        <v>0</v>
      </c>
      <c r="AB203" s="29">
        <v>0</v>
      </c>
      <c r="AC203" s="29">
        <f t="shared" si="77"/>
        <v>0</v>
      </c>
      <c r="AD203" s="29">
        <v>0</v>
      </c>
      <c r="AE203" s="29">
        <f t="shared" si="78"/>
        <v>0</v>
      </c>
      <c r="AF203" s="29">
        <v>0</v>
      </c>
      <c r="AG203" s="29">
        <f t="shared" si="79"/>
        <v>0</v>
      </c>
      <c r="AH203" s="29">
        <v>0</v>
      </c>
      <c r="AI203" s="29">
        <f t="shared" si="80"/>
        <v>0</v>
      </c>
      <c r="AJ203" s="29">
        <v>0</v>
      </c>
      <c r="AK203" s="29">
        <f t="shared" si="81"/>
        <v>0</v>
      </c>
      <c r="AL203" s="29">
        <v>0</v>
      </c>
      <c r="AM203" s="29">
        <f t="shared" si="82"/>
        <v>0</v>
      </c>
      <c r="AN203" s="29">
        <v>0</v>
      </c>
      <c r="AO203" s="29">
        <f t="shared" si="83"/>
        <v>0</v>
      </c>
      <c r="AP203" s="29">
        <v>0</v>
      </c>
      <c r="AQ203" s="29">
        <f t="shared" si="84"/>
        <v>0</v>
      </c>
      <c r="AR203" s="29">
        <v>0</v>
      </c>
      <c r="AS203" s="29">
        <f t="shared" si="85"/>
        <v>0</v>
      </c>
      <c r="AT203" s="29">
        <v>0</v>
      </c>
      <c r="AU203" s="29">
        <f t="shared" si="86"/>
        <v>0</v>
      </c>
      <c r="AV203" s="29">
        <v>0</v>
      </c>
      <c r="AW203" s="29">
        <f t="shared" si="87"/>
        <v>0</v>
      </c>
    </row>
    <row r="204" spans="1:49">
      <c r="A204" s="2">
        <v>382</v>
      </c>
      <c r="B204" s="2" t="s">
        <v>205</v>
      </c>
      <c r="C204" s="2" t="s">
        <v>407</v>
      </c>
      <c r="D204" s="3">
        <v>199.32</v>
      </c>
      <c r="E204" s="3">
        <v>24.12</v>
      </c>
      <c r="F204" s="29">
        <v>0</v>
      </c>
      <c r="G204" s="29">
        <f t="shared" si="66"/>
        <v>0</v>
      </c>
      <c r="H204" s="29">
        <v>0</v>
      </c>
      <c r="I204" s="29">
        <f t="shared" si="67"/>
        <v>0</v>
      </c>
      <c r="J204" s="29">
        <v>14746680</v>
      </c>
      <c r="K204" s="29">
        <f t="shared" si="68"/>
        <v>2.1427569962071662E-2</v>
      </c>
      <c r="L204" s="29">
        <v>15729707</v>
      </c>
      <c r="M204" s="29">
        <f t="shared" si="69"/>
        <v>1.7919214626156164E-2</v>
      </c>
      <c r="N204" s="29">
        <v>1304470.625</v>
      </c>
      <c r="O204" s="29">
        <f t="shared" si="70"/>
        <v>1.2565464615021489E-3</v>
      </c>
      <c r="P204" s="29">
        <v>979600</v>
      </c>
      <c r="Q204" s="29">
        <f t="shared" si="71"/>
        <v>1.0146364284636033E-3</v>
      </c>
      <c r="R204" s="29">
        <v>0</v>
      </c>
      <c r="S204" s="29">
        <f t="shared" si="72"/>
        <v>0</v>
      </c>
      <c r="T204" s="29">
        <v>0</v>
      </c>
      <c r="U204" s="29">
        <f t="shared" si="73"/>
        <v>0</v>
      </c>
      <c r="V204" s="29">
        <v>0</v>
      </c>
      <c r="W204" s="29">
        <f t="shared" si="74"/>
        <v>0</v>
      </c>
      <c r="X204" s="29">
        <v>0</v>
      </c>
      <c r="Y204" s="29">
        <f t="shared" si="75"/>
        <v>0</v>
      </c>
      <c r="Z204" s="29">
        <v>0</v>
      </c>
      <c r="AA204" s="29">
        <f t="shared" si="76"/>
        <v>0</v>
      </c>
      <c r="AB204" s="29">
        <v>0</v>
      </c>
      <c r="AC204" s="29">
        <f t="shared" si="77"/>
        <v>0</v>
      </c>
      <c r="AD204" s="29">
        <v>0</v>
      </c>
      <c r="AE204" s="29">
        <f t="shared" si="78"/>
        <v>0</v>
      </c>
      <c r="AF204" s="29">
        <v>0</v>
      </c>
      <c r="AG204" s="29">
        <f t="shared" si="79"/>
        <v>0</v>
      </c>
      <c r="AH204" s="29">
        <v>0</v>
      </c>
      <c r="AI204" s="29">
        <f t="shared" si="80"/>
        <v>0</v>
      </c>
      <c r="AJ204" s="29">
        <v>0</v>
      </c>
      <c r="AK204" s="29">
        <f t="shared" si="81"/>
        <v>0</v>
      </c>
      <c r="AL204" s="29">
        <v>0</v>
      </c>
      <c r="AM204" s="29">
        <f t="shared" si="82"/>
        <v>0</v>
      </c>
      <c r="AN204" s="29">
        <v>0</v>
      </c>
      <c r="AO204" s="29">
        <f t="shared" si="83"/>
        <v>0</v>
      </c>
      <c r="AP204" s="29">
        <v>0</v>
      </c>
      <c r="AQ204" s="29">
        <f t="shared" si="84"/>
        <v>0</v>
      </c>
      <c r="AR204" s="29">
        <v>0</v>
      </c>
      <c r="AS204" s="29">
        <f t="shared" si="85"/>
        <v>0</v>
      </c>
      <c r="AT204" s="29">
        <v>0</v>
      </c>
      <c r="AU204" s="29">
        <f t="shared" si="86"/>
        <v>0</v>
      </c>
      <c r="AV204" s="29">
        <v>0</v>
      </c>
      <c r="AW204" s="29">
        <f t="shared" si="87"/>
        <v>0</v>
      </c>
    </row>
    <row r="205" spans="1:49">
      <c r="A205" s="2">
        <v>383</v>
      </c>
      <c r="B205" s="2" t="s">
        <v>205</v>
      </c>
      <c r="C205" s="2" t="s">
        <v>408</v>
      </c>
      <c r="D205" s="3">
        <v>199.44</v>
      </c>
      <c r="E205" s="3">
        <v>21.84</v>
      </c>
      <c r="F205" s="29">
        <v>0</v>
      </c>
      <c r="G205" s="29">
        <f t="shared" si="66"/>
        <v>0</v>
      </c>
      <c r="H205" s="29">
        <v>0</v>
      </c>
      <c r="I205" s="29">
        <f t="shared" si="67"/>
        <v>0</v>
      </c>
      <c r="J205" s="29">
        <v>0</v>
      </c>
      <c r="K205" s="29">
        <f t="shared" si="68"/>
        <v>0</v>
      </c>
      <c r="L205" s="29">
        <v>0</v>
      </c>
      <c r="M205" s="29">
        <f t="shared" si="69"/>
        <v>0</v>
      </c>
      <c r="N205" s="29">
        <v>0</v>
      </c>
      <c r="O205" s="29">
        <f t="shared" si="70"/>
        <v>0</v>
      </c>
      <c r="P205" s="29">
        <v>0</v>
      </c>
      <c r="Q205" s="29">
        <f t="shared" si="71"/>
        <v>0</v>
      </c>
      <c r="R205" s="29">
        <v>2851500</v>
      </c>
      <c r="S205" s="29">
        <f t="shared" si="72"/>
        <v>2.666507444561129E-3</v>
      </c>
      <c r="T205" s="29">
        <v>2752213.25</v>
      </c>
      <c r="U205" s="29">
        <f t="shared" si="73"/>
        <v>2.7931939198937044E-3</v>
      </c>
      <c r="V205" s="29">
        <v>0</v>
      </c>
      <c r="W205" s="29">
        <f t="shared" si="74"/>
        <v>0</v>
      </c>
      <c r="X205" s="29">
        <v>0</v>
      </c>
      <c r="Y205" s="29">
        <f t="shared" si="75"/>
        <v>0</v>
      </c>
      <c r="Z205" s="29">
        <v>0</v>
      </c>
      <c r="AA205" s="29">
        <f t="shared" si="76"/>
        <v>0</v>
      </c>
      <c r="AB205" s="29">
        <v>0</v>
      </c>
      <c r="AC205" s="29">
        <f t="shared" si="77"/>
        <v>0</v>
      </c>
      <c r="AD205" s="29">
        <v>0</v>
      </c>
      <c r="AE205" s="29">
        <f t="shared" si="78"/>
        <v>0</v>
      </c>
      <c r="AF205" s="29">
        <v>0</v>
      </c>
      <c r="AG205" s="29">
        <f t="shared" si="79"/>
        <v>0</v>
      </c>
      <c r="AH205" s="29">
        <v>0</v>
      </c>
      <c r="AI205" s="29">
        <f t="shared" si="80"/>
        <v>0</v>
      </c>
      <c r="AJ205" s="29">
        <v>0</v>
      </c>
      <c r="AK205" s="29">
        <f t="shared" si="81"/>
        <v>0</v>
      </c>
      <c r="AL205" s="29">
        <v>0</v>
      </c>
      <c r="AM205" s="29">
        <f t="shared" si="82"/>
        <v>0</v>
      </c>
      <c r="AN205" s="29">
        <v>0</v>
      </c>
      <c r="AO205" s="29">
        <f t="shared" si="83"/>
        <v>0</v>
      </c>
      <c r="AP205" s="29">
        <v>0</v>
      </c>
      <c r="AQ205" s="29">
        <f t="shared" si="84"/>
        <v>0</v>
      </c>
      <c r="AR205" s="29">
        <v>0</v>
      </c>
      <c r="AS205" s="29">
        <f t="shared" si="85"/>
        <v>0</v>
      </c>
      <c r="AT205" s="29">
        <v>0</v>
      </c>
      <c r="AU205" s="29">
        <f t="shared" si="86"/>
        <v>0</v>
      </c>
      <c r="AV205" s="29">
        <v>0</v>
      </c>
      <c r="AW205" s="29">
        <f t="shared" si="87"/>
        <v>0</v>
      </c>
    </row>
    <row r="206" spans="1:49">
      <c r="A206" s="2">
        <v>384</v>
      </c>
      <c r="B206" s="2" t="s">
        <v>205</v>
      </c>
      <c r="C206" s="2" t="s">
        <v>409</v>
      </c>
      <c r="D206" s="3">
        <v>199.56</v>
      </c>
      <c r="E206" s="3">
        <v>24.03</v>
      </c>
      <c r="F206" s="29">
        <v>0</v>
      </c>
      <c r="G206" s="29">
        <f t="shared" si="66"/>
        <v>0</v>
      </c>
      <c r="H206" s="29">
        <v>0</v>
      </c>
      <c r="I206" s="29">
        <f t="shared" si="67"/>
        <v>0</v>
      </c>
      <c r="J206" s="29">
        <v>0</v>
      </c>
      <c r="K206" s="29">
        <f t="shared" si="68"/>
        <v>0</v>
      </c>
      <c r="L206" s="29">
        <v>0</v>
      </c>
      <c r="M206" s="29">
        <f t="shared" si="69"/>
        <v>0</v>
      </c>
      <c r="N206" s="29">
        <v>0</v>
      </c>
      <c r="O206" s="29">
        <f t="shared" si="70"/>
        <v>0</v>
      </c>
      <c r="P206" s="29">
        <v>645575</v>
      </c>
      <c r="Q206" s="29">
        <f t="shared" si="71"/>
        <v>6.6866467160615623E-4</v>
      </c>
      <c r="R206" s="29">
        <v>0</v>
      </c>
      <c r="S206" s="29">
        <f t="shared" si="72"/>
        <v>0</v>
      </c>
      <c r="T206" s="29">
        <v>0</v>
      </c>
      <c r="U206" s="29">
        <f t="shared" si="73"/>
        <v>0</v>
      </c>
      <c r="V206" s="29">
        <v>0</v>
      </c>
      <c r="W206" s="29">
        <f t="shared" si="74"/>
        <v>0</v>
      </c>
      <c r="X206" s="29">
        <v>0</v>
      </c>
      <c r="Y206" s="29">
        <f t="shared" si="75"/>
        <v>0</v>
      </c>
      <c r="Z206" s="29">
        <v>0</v>
      </c>
      <c r="AA206" s="29">
        <f t="shared" si="76"/>
        <v>0</v>
      </c>
      <c r="AB206" s="29">
        <v>0</v>
      </c>
      <c r="AC206" s="29">
        <f t="shared" si="77"/>
        <v>0</v>
      </c>
      <c r="AD206" s="29">
        <v>0</v>
      </c>
      <c r="AE206" s="29">
        <f t="shared" si="78"/>
        <v>0</v>
      </c>
      <c r="AF206" s="29">
        <v>0</v>
      </c>
      <c r="AG206" s="29">
        <f t="shared" si="79"/>
        <v>0</v>
      </c>
      <c r="AH206" s="29">
        <v>0</v>
      </c>
      <c r="AI206" s="29">
        <f t="shared" si="80"/>
        <v>0</v>
      </c>
      <c r="AJ206" s="29">
        <v>0</v>
      </c>
      <c r="AK206" s="29">
        <f t="shared" si="81"/>
        <v>0</v>
      </c>
      <c r="AL206" s="29">
        <v>0</v>
      </c>
      <c r="AM206" s="29">
        <f t="shared" si="82"/>
        <v>0</v>
      </c>
      <c r="AN206" s="29">
        <v>0</v>
      </c>
      <c r="AO206" s="29">
        <f t="shared" si="83"/>
        <v>0</v>
      </c>
      <c r="AP206" s="29">
        <v>0</v>
      </c>
      <c r="AQ206" s="29">
        <f t="shared" si="84"/>
        <v>0</v>
      </c>
      <c r="AR206" s="29">
        <v>0</v>
      </c>
      <c r="AS206" s="29">
        <f t="shared" si="85"/>
        <v>0</v>
      </c>
      <c r="AT206" s="29">
        <v>0</v>
      </c>
      <c r="AU206" s="29">
        <f t="shared" si="86"/>
        <v>0</v>
      </c>
      <c r="AV206" s="29">
        <v>0</v>
      </c>
      <c r="AW206" s="29">
        <f t="shared" si="87"/>
        <v>0</v>
      </c>
    </row>
    <row r="207" spans="1:49">
      <c r="A207" s="2">
        <v>385</v>
      </c>
      <c r="B207" s="2" t="s">
        <v>205</v>
      </c>
      <c r="C207" s="2" t="s">
        <v>410</v>
      </c>
      <c r="D207" s="3">
        <v>200.16</v>
      </c>
      <c r="E207" s="3">
        <v>24.13</v>
      </c>
      <c r="F207" s="29">
        <v>0</v>
      </c>
      <c r="G207" s="29">
        <f t="shared" si="66"/>
        <v>0</v>
      </c>
      <c r="H207" s="29">
        <v>0</v>
      </c>
      <c r="I207" s="29">
        <f t="shared" si="67"/>
        <v>0</v>
      </c>
      <c r="J207" s="29">
        <v>3335280</v>
      </c>
      <c r="K207" s="29">
        <f t="shared" si="68"/>
        <v>4.8463074768760415E-3</v>
      </c>
      <c r="L207" s="29">
        <v>0</v>
      </c>
      <c r="M207" s="29">
        <f t="shared" si="69"/>
        <v>0</v>
      </c>
      <c r="N207" s="29">
        <v>76094.1171875</v>
      </c>
      <c r="O207" s="29">
        <f t="shared" si="70"/>
        <v>7.3298541079131602E-5</v>
      </c>
      <c r="P207" s="29">
        <v>0</v>
      </c>
      <c r="Q207" s="29">
        <f t="shared" si="71"/>
        <v>0</v>
      </c>
      <c r="R207" s="29">
        <v>0</v>
      </c>
      <c r="S207" s="29">
        <f t="shared" si="72"/>
        <v>0</v>
      </c>
      <c r="T207" s="29">
        <v>0</v>
      </c>
      <c r="U207" s="29">
        <f t="shared" si="73"/>
        <v>0</v>
      </c>
      <c r="V207" s="29">
        <v>0</v>
      </c>
      <c r="W207" s="29">
        <f t="shared" si="74"/>
        <v>0</v>
      </c>
      <c r="X207" s="29">
        <v>0</v>
      </c>
      <c r="Y207" s="29">
        <f t="shared" si="75"/>
        <v>0</v>
      </c>
      <c r="Z207" s="29">
        <v>0</v>
      </c>
      <c r="AA207" s="29">
        <f t="shared" si="76"/>
        <v>0</v>
      </c>
      <c r="AB207" s="29">
        <v>0</v>
      </c>
      <c r="AC207" s="29">
        <f t="shared" si="77"/>
        <v>0</v>
      </c>
      <c r="AD207" s="29">
        <v>0</v>
      </c>
      <c r="AE207" s="29">
        <f t="shared" si="78"/>
        <v>0</v>
      </c>
      <c r="AF207" s="29">
        <v>0</v>
      </c>
      <c r="AG207" s="29">
        <f t="shared" si="79"/>
        <v>0</v>
      </c>
      <c r="AH207" s="29">
        <v>0</v>
      </c>
      <c r="AI207" s="29">
        <f t="shared" si="80"/>
        <v>0</v>
      </c>
      <c r="AJ207" s="29">
        <v>0</v>
      </c>
      <c r="AK207" s="29">
        <f t="shared" si="81"/>
        <v>0</v>
      </c>
      <c r="AL207" s="29">
        <v>0</v>
      </c>
      <c r="AM207" s="29">
        <f t="shared" si="82"/>
        <v>0</v>
      </c>
      <c r="AN207" s="29">
        <v>0</v>
      </c>
      <c r="AO207" s="29">
        <f t="shared" si="83"/>
        <v>0</v>
      </c>
      <c r="AP207" s="29">
        <v>0</v>
      </c>
      <c r="AQ207" s="29">
        <f t="shared" si="84"/>
        <v>0</v>
      </c>
      <c r="AR207" s="29">
        <v>0</v>
      </c>
      <c r="AS207" s="29">
        <f t="shared" si="85"/>
        <v>0</v>
      </c>
      <c r="AT207" s="29">
        <v>0</v>
      </c>
      <c r="AU207" s="29">
        <f t="shared" si="86"/>
        <v>0</v>
      </c>
      <c r="AV207" s="29">
        <v>0</v>
      </c>
      <c r="AW207" s="29">
        <f t="shared" si="87"/>
        <v>0</v>
      </c>
    </row>
    <row r="208" spans="1:49">
      <c r="A208" s="2">
        <v>386</v>
      </c>
      <c r="B208" s="2" t="s">
        <v>205</v>
      </c>
      <c r="C208" s="2" t="s">
        <v>411</v>
      </c>
      <c r="D208" s="3">
        <v>200.43469999999999</v>
      </c>
      <c r="E208" s="3">
        <v>24.85</v>
      </c>
      <c r="F208" s="29">
        <v>522000</v>
      </c>
      <c r="G208" s="29">
        <f t="shared" si="66"/>
        <v>3.5015548599172134E-3</v>
      </c>
      <c r="H208" s="29">
        <v>584400</v>
      </c>
      <c r="I208" s="29">
        <f t="shared" si="67"/>
        <v>3.8412444687542908E-3</v>
      </c>
      <c r="J208" s="29">
        <v>165375</v>
      </c>
      <c r="K208" s="29">
        <f t="shared" si="68"/>
        <v>2.4029709619233626E-4</v>
      </c>
      <c r="L208" s="29">
        <v>187845.609375</v>
      </c>
      <c r="M208" s="29">
        <f t="shared" si="69"/>
        <v>2.1399291105496862E-4</v>
      </c>
      <c r="N208" s="29">
        <v>452836.375</v>
      </c>
      <c r="O208" s="29">
        <f t="shared" si="70"/>
        <v>4.3619989115945804E-4</v>
      </c>
      <c r="P208" s="29">
        <v>381843.4921875</v>
      </c>
      <c r="Q208" s="29">
        <f t="shared" si="71"/>
        <v>3.9550052791465374E-4</v>
      </c>
      <c r="R208" s="29">
        <v>298400</v>
      </c>
      <c r="S208" s="29">
        <f t="shared" si="72"/>
        <v>2.7904114376890791E-4</v>
      </c>
      <c r="T208" s="29">
        <v>666400</v>
      </c>
      <c r="U208" s="29">
        <f t="shared" si="73"/>
        <v>6.7632274796190469E-4</v>
      </c>
      <c r="V208" s="29">
        <v>339600</v>
      </c>
      <c r="W208" s="29">
        <f t="shared" si="74"/>
        <v>8.2365595073574432E-4</v>
      </c>
      <c r="X208" s="29">
        <v>157200</v>
      </c>
      <c r="Y208" s="29">
        <f t="shared" si="75"/>
        <v>4.2743159132710537E-4</v>
      </c>
      <c r="Z208" s="29">
        <v>454000</v>
      </c>
      <c r="AA208" s="29">
        <f t="shared" si="76"/>
        <v>1.7328084371337918E-3</v>
      </c>
      <c r="AB208" s="29">
        <v>276800</v>
      </c>
      <c r="AC208" s="29">
        <f t="shared" si="77"/>
        <v>9.0550131824073906E-4</v>
      </c>
      <c r="AD208" s="29">
        <v>223600</v>
      </c>
      <c r="AE208" s="29">
        <f t="shared" si="78"/>
        <v>1.0425925085807634E-3</v>
      </c>
      <c r="AF208" s="29">
        <v>0</v>
      </c>
      <c r="AG208" s="29">
        <f t="shared" si="79"/>
        <v>0</v>
      </c>
      <c r="AH208" s="29">
        <v>0</v>
      </c>
      <c r="AI208" s="29">
        <f t="shared" si="80"/>
        <v>0</v>
      </c>
      <c r="AJ208" s="29">
        <v>0</v>
      </c>
      <c r="AK208" s="29">
        <f t="shared" si="81"/>
        <v>0</v>
      </c>
      <c r="AL208" s="29">
        <v>0</v>
      </c>
      <c r="AM208" s="29">
        <f t="shared" si="82"/>
        <v>0</v>
      </c>
      <c r="AN208" s="29">
        <v>120400</v>
      </c>
      <c r="AO208" s="29">
        <f t="shared" si="83"/>
        <v>1.0678320774618355E-3</v>
      </c>
      <c r="AP208" s="29">
        <v>221200</v>
      </c>
      <c r="AQ208" s="29">
        <f t="shared" si="84"/>
        <v>1.8475202600048797E-3</v>
      </c>
      <c r="AR208" s="29">
        <v>0</v>
      </c>
      <c r="AS208" s="29">
        <f t="shared" si="85"/>
        <v>0</v>
      </c>
      <c r="AT208" s="29">
        <v>115600</v>
      </c>
      <c r="AU208" s="29">
        <f t="shared" si="86"/>
        <v>8.384372844510089E-4</v>
      </c>
      <c r="AV208" s="29">
        <v>218400</v>
      </c>
      <c r="AW208" s="29">
        <f t="shared" si="87"/>
        <v>1.4753368692052419E-3</v>
      </c>
    </row>
    <row r="209" spans="1:49">
      <c r="A209" s="2">
        <v>387</v>
      </c>
      <c r="B209" s="2" t="s">
        <v>205</v>
      </c>
      <c r="C209" s="2" t="s">
        <v>412</v>
      </c>
      <c r="D209" s="3">
        <v>201.12</v>
      </c>
      <c r="E209" s="3">
        <v>16.11</v>
      </c>
      <c r="F209" s="29">
        <v>0</v>
      </c>
      <c r="G209" s="29">
        <f t="shared" si="66"/>
        <v>0</v>
      </c>
      <c r="H209" s="29">
        <v>0</v>
      </c>
      <c r="I209" s="29">
        <f t="shared" si="67"/>
        <v>0</v>
      </c>
      <c r="J209" s="29">
        <v>0</v>
      </c>
      <c r="K209" s="29">
        <f t="shared" si="68"/>
        <v>0</v>
      </c>
      <c r="L209" s="29">
        <v>0</v>
      </c>
      <c r="M209" s="29">
        <f t="shared" si="69"/>
        <v>0</v>
      </c>
      <c r="N209" s="29">
        <v>0</v>
      </c>
      <c r="O209" s="29">
        <f t="shared" si="70"/>
        <v>0</v>
      </c>
      <c r="P209" s="29">
        <v>0</v>
      </c>
      <c r="Q209" s="29">
        <f t="shared" si="71"/>
        <v>0</v>
      </c>
      <c r="R209" s="29">
        <v>0</v>
      </c>
      <c r="S209" s="29">
        <f t="shared" si="72"/>
        <v>0</v>
      </c>
      <c r="T209" s="29">
        <v>0</v>
      </c>
      <c r="U209" s="29">
        <f t="shared" si="73"/>
        <v>0</v>
      </c>
      <c r="V209" s="29">
        <v>0</v>
      </c>
      <c r="W209" s="29">
        <f t="shared" si="74"/>
        <v>0</v>
      </c>
      <c r="X209" s="29">
        <v>0</v>
      </c>
      <c r="Y209" s="29">
        <f t="shared" si="75"/>
        <v>0</v>
      </c>
      <c r="Z209" s="29">
        <v>0</v>
      </c>
      <c r="AA209" s="29">
        <f t="shared" si="76"/>
        <v>0</v>
      </c>
      <c r="AB209" s="29">
        <v>0</v>
      </c>
      <c r="AC209" s="29">
        <f t="shared" si="77"/>
        <v>0</v>
      </c>
      <c r="AD209" s="29">
        <v>0</v>
      </c>
      <c r="AE209" s="29">
        <f t="shared" si="78"/>
        <v>0</v>
      </c>
      <c r="AF209" s="29">
        <v>348333.34375</v>
      </c>
      <c r="AG209" s="29">
        <f t="shared" si="79"/>
        <v>1.6409426375655093E-3</v>
      </c>
      <c r="AH209" s="29">
        <v>0</v>
      </c>
      <c r="AI209" s="29">
        <f t="shared" si="80"/>
        <v>0</v>
      </c>
      <c r="AJ209" s="29">
        <v>0</v>
      </c>
      <c r="AK209" s="29">
        <f t="shared" si="81"/>
        <v>0</v>
      </c>
      <c r="AL209" s="29">
        <v>0</v>
      </c>
      <c r="AM209" s="29">
        <f t="shared" si="82"/>
        <v>0</v>
      </c>
      <c r="AN209" s="29">
        <v>106666.6640625</v>
      </c>
      <c r="AO209" s="29">
        <f t="shared" si="83"/>
        <v>9.4603061031381299E-4</v>
      </c>
      <c r="AP209" s="29">
        <v>0</v>
      </c>
      <c r="AQ209" s="29">
        <f t="shared" si="84"/>
        <v>0</v>
      </c>
      <c r="AR209" s="29">
        <v>0</v>
      </c>
      <c r="AS209" s="29">
        <f t="shared" si="85"/>
        <v>0</v>
      </c>
      <c r="AT209" s="29">
        <v>0</v>
      </c>
      <c r="AU209" s="29">
        <f t="shared" si="86"/>
        <v>0</v>
      </c>
      <c r="AV209" s="29">
        <v>0</v>
      </c>
      <c r="AW209" s="29">
        <f t="shared" si="87"/>
        <v>0</v>
      </c>
    </row>
    <row r="210" spans="1:49">
      <c r="A210" s="2">
        <v>388</v>
      </c>
      <c r="B210" s="2" t="s">
        <v>205</v>
      </c>
      <c r="C210" s="2" t="s">
        <v>413</v>
      </c>
      <c r="D210" s="3">
        <v>201.24</v>
      </c>
      <c r="E210" s="3">
        <v>16.920000000000002</v>
      </c>
      <c r="F210" s="29">
        <v>0</v>
      </c>
      <c r="G210" s="29">
        <f t="shared" si="66"/>
        <v>0</v>
      </c>
      <c r="H210" s="29">
        <v>0</v>
      </c>
      <c r="I210" s="29">
        <f t="shared" si="67"/>
        <v>0</v>
      </c>
      <c r="J210" s="29">
        <v>0</v>
      </c>
      <c r="K210" s="29">
        <f t="shared" si="68"/>
        <v>0</v>
      </c>
      <c r="L210" s="29">
        <v>0</v>
      </c>
      <c r="M210" s="29">
        <f t="shared" si="69"/>
        <v>0</v>
      </c>
      <c r="N210" s="29">
        <v>0</v>
      </c>
      <c r="O210" s="29">
        <f t="shared" si="70"/>
        <v>0</v>
      </c>
      <c r="P210" s="29">
        <v>0</v>
      </c>
      <c r="Q210" s="29">
        <f t="shared" si="71"/>
        <v>0</v>
      </c>
      <c r="R210" s="29">
        <v>0</v>
      </c>
      <c r="S210" s="29">
        <f t="shared" si="72"/>
        <v>0</v>
      </c>
      <c r="T210" s="29">
        <v>0</v>
      </c>
      <c r="U210" s="29">
        <f t="shared" si="73"/>
        <v>0</v>
      </c>
      <c r="V210" s="29">
        <v>0</v>
      </c>
      <c r="W210" s="29">
        <f t="shared" si="74"/>
        <v>0</v>
      </c>
      <c r="X210" s="29">
        <v>0</v>
      </c>
      <c r="Y210" s="29">
        <f t="shared" si="75"/>
        <v>0</v>
      </c>
      <c r="Z210" s="29">
        <v>0</v>
      </c>
      <c r="AA210" s="29">
        <f t="shared" si="76"/>
        <v>0</v>
      </c>
      <c r="AB210" s="29">
        <v>1318500</v>
      </c>
      <c r="AC210" s="29">
        <f t="shared" si="77"/>
        <v>4.313235144871439E-3</v>
      </c>
      <c r="AD210" s="29">
        <v>0</v>
      </c>
      <c r="AE210" s="29">
        <f t="shared" si="78"/>
        <v>0</v>
      </c>
      <c r="AF210" s="29">
        <v>0</v>
      </c>
      <c r="AG210" s="29">
        <f t="shared" si="79"/>
        <v>0</v>
      </c>
      <c r="AH210" s="29">
        <v>0</v>
      </c>
      <c r="AI210" s="29">
        <f t="shared" si="80"/>
        <v>0</v>
      </c>
      <c r="AJ210" s="29">
        <v>0</v>
      </c>
      <c r="AK210" s="29">
        <f t="shared" si="81"/>
        <v>0</v>
      </c>
      <c r="AL210" s="29">
        <v>0</v>
      </c>
      <c r="AM210" s="29">
        <f t="shared" si="82"/>
        <v>0</v>
      </c>
      <c r="AN210" s="29">
        <v>0</v>
      </c>
      <c r="AO210" s="29">
        <f t="shared" si="83"/>
        <v>0</v>
      </c>
      <c r="AP210" s="29">
        <v>0</v>
      </c>
      <c r="AQ210" s="29">
        <f t="shared" si="84"/>
        <v>0</v>
      </c>
      <c r="AR210" s="29">
        <v>0</v>
      </c>
      <c r="AS210" s="29">
        <f t="shared" si="85"/>
        <v>0</v>
      </c>
      <c r="AT210" s="29">
        <v>0</v>
      </c>
      <c r="AU210" s="29">
        <f t="shared" si="86"/>
        <v>0</v>
      </c>
      <c r="AV210" s="29">
        <v>0</v>
      </c>
      <c r="AW210" s="29">
        <f t="shared" si="87"/>
        <v>0</v>
      </c>
    </row>
    <row r="211" spans="1:49">
      <c r="A211" s="2">
        <v>389</v>
      </c>
      <c r="B211" s="2" t="s">
        <v>205</v>
      </c>
      <c r="C211" s="2" t="s">
        <v>414</v>
      </c>
      <c r="D211" s="3">
        <v>201.24</v>
      </c>
      <c r="E211" s="3">
        <v>26.79</v>
      </c>
      <c r="F211" s="29">
        <v>0</v>
      </c>
      <c r="G211" s="29">
        <f t="shared" si="66"/>
        <v>0</v>
      </c>
      <c r="H211" s="29">
        <v>0</v>
      </c>
      <c r="I211" s="29">
        <f t="shared" si="67"/>
        <v>0</v>
      </c>
      <c r="J211" s="29">
        <v>457010.578125</v>
      </c>
      <c r="K211" s="29">
        <f t="shared" si="68"/>
        <v>6.640563256394155E-4</v>
      </c>
      <c r="L211" s="29">
        <v>126000.015625</v>
      </c>
      <c r="M211" s="29">
        <f t="shared" si="69"/>
        <v>1.4353867639641381E-4</v>
      </c>
      <c r="N211" s="29">
        <v>0</v>
      </c>
      <c r="O211" s="29">
        <f t="shared" si="70"/>
        <v>0</v>
      </c>
      <c r="P211" s="29">
        <v>0</v>
      </c>
      <c r="Q211" s="29">
        <f t="shared" si="71"/>
        <v>0</v>
      </c>
      <c r="R211" s="29">
        <v>0</v>
      </c>
      <c r="S211" s="29">
        <f t="shared" si="72"/>
        <v>0</v>
      </c>
      <c r="T211" s="29">
        <v>0</v>
      </c>
      <c r="U211" s="29">
        <f t="shared" si="73"/>
        <v>0</v>
      </c>
      <c r="V211" s="29">
        <v>0</v>
      </c>
      <c r="W211" s="29">
        <f t="shared" si="74"/>
        <v>0</v>
      </c>
      <c r="X211" s="29">
        <v>0</v>
      </c>
      <c r="Y211" s="29">
        <f t="shared" si="75"/>
        <v>0</v>
      </c>
      <c r="Z211" s="29">
        <v>0</v>
      </c>
      <c r="AA211" s="29">
        <f t="shared" si="76"/>
        <v>0</v>
      </c>
      <c r="AB211" s="29">
        <v>0</v>
      </c>
      <c r="AC211" s="29">
        <f t="shared" si="77"/>
        <v>0</v>
      </c>
      <c r="AD211" s="29">
        <v>0</v>
      </c>
      <c r="AE211" s="29">
        <f t="shared" si="78"/>
        <v>0</v>
      </c>
      <c r="AF211" s="29">
        <v>0</v>
      </c>
      <c r="AG211" s="29">
        <f t="shared" si="79"/>
        <v>0</v>
      </c>
      <c r="AH211" s="29">
        <v>0</v>
      </c>
      <c r="AI211" s="29">
        <f t="shared" si="80"/>
        <v>0</v>
      </c>
      <c r="AJ211" s="29">
        <v>0</v>
      </c>
      <c r="AK211" s="29">
        <f t="shared" si="81"/>
        <v>0</v>
      </c>
      <c r="AL211" s="29">
        <v>0</v>
      </c>
      <c r="AM211" s="29">
        <f t="shared" si="82"/>
        <v>0</v>
      </c>
      <c r="AN211" s="29">
        <v>0</v>
      </c>
      <c r="AO211" s="29">
        <f t="shared" si="83"/>
        <v>0</v>
      </c>
      <c r="AP211" s="29">
        <v>0</v>
      </c>
      <c r="AQ211" s="29">
        <f t="shared" si="84"/>
        <v>0</v>
      </c>
      <c r="AR211" s="29">
        <v>0</v>
      </c>
      <c r="AS211" s="29">
        <f t="shared" si="85"/>
        <v>0</v>
      </c>
      <c r="AT211" s="29">
        <v>0</v>
      </c>
      <c r="AU211" s="29">
        <f t="shared" si="86"/>
        <v>0</v>
      </c>
      <c r="AV211" s="29">
        <v>0</v>
      </c>
      <c r="AW211" s="29">
        <f t="shared" si="87"/>
        <v>0</v>
      </c>
    </row>
    <row r="212" spans="1:49">
      <c r="A212" s="2">
        <v>390</v>
      </c>
      <c r="B212" s="2" t="s">
        <v>205</v>
      </c>
      <c r="C212" s="2" t="s">
        <v>415</v>
      </c>
      <c r="D212" s="3">
        <v>201.36</v>
      </c>
      <c r="E212" s="3">
        <v>15.34</v>
      </c>
      <c r="F212" s="29">
        <v>0</v>
      </c>
      <c r="G212" s="29">
        <f t="shared" si="66"/>
        <v>0</v>
      </c>
      <c r="H212" s="29">
        <v>0</v>
      </c>
      <c r="I212" s="29">
        <f t="shared" si="67"/>
        <v>0</v>
      </c>
      <c r="J212" s="29">
        <v>0</v>
      </c>
      <c r="K212" s="29">
        <f t="shared" si="68"/>
        <v>0</v>
      </c>
      <c r="L212" s="29">
        <v>0</v>
      </c>
      <c r="M212" s="29">
        <f t="shared" si="69"/>
        <v>0</v>
      </c>
      <c r="N212" s="29">
        <v>0</v>
      </c>
      <c r="O212" s="29">
        <f t="shared" si="70"/>
        <v>0</v>
      </c>
      <c r="P212" s="29">
        <v>0</v>
      </c>
      <c r="Q212" s="29">
        <f t="shared" si="71"/>
        <v>0</v>
      </c>
      <c r="R212" s="29">
        <v>0</v>
      </c>
      <c r="S212" s="29">
        <f t="shared" si="72"/>
        <v>0</v>
      </c>
      <c r="T212" s="29">
        <v>0</v>
      </c>
      <c r="U212" s="29">
        <f t="shared" si="73"/>
        <v>0</v>
      </c>
      <c r="V212" s="29">
        <v>0</v>
      </c>
      <c r="W212" s="29">
        <f t="shared" si="74"/>
        <v>0</v>
      </c>
      <c r="X212" s="29">
        <v>0</v>
      </c>
      <c r="Y212" s="29">
        <f t="shared" si="75"/>
        <v>0</v>
      </c>
      <c r="Z212" s="29">
        <v>0</v>
      </c>
      <c r="AA212" s="29">
        <f t="shared" si="76"/>
        <v>0</v>
      </c>
      <c r="AB212" s="29">
        <v>0</v>
      </c>
      <c r="AC212" s="29">
        <f t="shared" si="77"/>
        <v>0</v>
      </c>
      <c r="AD212" s="29">
        <v>5004257</v>
      </c>
      <c r="AE212" s="29">
        <f t="shared" si="78"/>
        <v>2.333363532742775E-2</v>
      </c>
      <c r="AF212" s="29">
        <v>4213500</v>
      </c>
      <c r="AG212" s="29">
        <f t="shared" si="79"/>
        <v>1.9849124200824582E-2</v>
      </c>
      <c r="AH212" s="29">
        <v>615600</v>
      </c>
      <c r="AI212" s="29">
        <f t="shared" si="80"/>
        <v>2.5231055124893586E-3</v>
      </c>
      <c r="AJ212" s="29">
        <v>1303272.75</v>
      </c>
      <c r="AK212" s="29">
        <f t="shared" si="81"/>
        <v>5.0747683088511906E-3</v>
      </c>
      <c r="AL212" s="29">
        <v>0</v>
      </c>
      <c r="AM212" s="29">
        <f t="shared" si="82"/>
        <v>0</v>
      </c>
      <c r="AN212" s="29">
        <v>0</v>
      </c>
      <c r="AO212" s="29">
        <f t="shared" si="83"/>
        <v>0</v>
      </c>
      <c r="AP212" s="29">
        <v>0</v>
      </c>
      <c r="AQ212" s="29">
        <f t="shared" si="84"/>
        <v>0</v>
      </c>
      <c r="AR212" s="29">
        <v>0</v>
      </c>
      <c r="AS212" s="29">
        <f t="shared" si="85"/>
        <v>0</v>
      </c>
      <c r="AT212" s="29">
        <v>0</v>
      </c>
      <c r="AU212" s="29">
        <f t="shared" si="86"/>
        <v>0</v>
      </c>
      <c r="AV212" s="29">
        <v>0</v>
      </c>
      <c r="AW212" s="29">
        <f t="shared" si="87"/>
        <v>0</v>
      </c>
    </row>
    <row r="213" spans="1:49">
      <c r="A213" s="2">
        <v>391</v>
      </c>
      <c r="B213" s="2" t="s">
        <v>205</v>
      </c>
      <c r="C213" s="2" t="s">
        <v>416</v>
      </c>
      <c r="D213" s="3">
        <v>201.36</v>
      </c>
      <c r="E213" s="3">
        <v>16.649999999999999</v>
      </c>
      <c r="F213" s="29">
        <v>0</v>
      </c>
      <c r="G213" s="29">
        <f t="shared" si="66"/>
        <v>0</v>
      </c>
      <c r="H213" s="29">
        <v>0</v>
      </c>
      <c r="I213" s="29">
        <f t="shared" si="67"/>
        <v>0</v>
      </c>
      <c r="J213" s="29">
        <v>0</v>
      </c>
      <c r="K213" s="29">
        <f t="shared" si="68"/>
        <v>0</v>
      </c>
      <c r="L213" s="29">
        <v>0</v>
      </c>
      <c r="M213" s="29">
        <f t="shared" si="69"/>
        <v>0</v>
      </c>
      <c r="N213" s="29">
        <v>0</v>
      </c>
      <c r="O213" s="29">
        <f t="shared" si="70"/>
        <v>0</v>
      </c>
      <c r="P213" s="29">
        <v>0</v>
      </c>
      <c r="Q213" s="29">
        <f t="shared" si="71"/>
        <v>0</v>
      </c>
      <c r="R213" s="29">
        <v>0</v>
      </c>
      <c r="S213" s="29">
        <f t="shared" si="72"/>
        <v>0</v>
      </c>
      <c r="T213" s="29">
        <v>0</v>
      </c>
      <c r="U213" s="29">
        <f t="shared" si="73"/>
        <v>0</v>
      </c>
      <c r="V213" s="29">
        <v>0</v>
      </c>
      <c r="W213" s="29">
        <f t="shared" si="74"/>
        <v>0</v>
      </c>
      <c r="X213" s="29">
        <v>0</v>
      </c>
      <c r="Y213" s="29">
        <f t="shared" si="75"/>
        <v>0</v>
      </c>
      <c r="Z213" s="29">
        <v>0</v>
      </c>
      <c r="AA213" s="29">
        <f t="shared" si="76"/>
        <v>0</v>
      </c>
      <c r="AB213" s="29">
        <v>0</v>
      </c>
      <c r="AC213" s="29">
        <f t="shared" si="77"/>
        <v>0</v>
      </c>
      <c r="AD213" s="29">
        <v>351200</v>
      </c>
      <c r="AE213" s="29">
        <f t="shared" si="78"/>
        <v>1.6375603265365119E-3</v>
      </c>
      <c r="AF213" s="29">
        <v>348553.84375</v>
      </c>
      <c r="AG213" s="29">
        <f t="shared" si="79"/>
        <v>1.6419813777782258E-3</v>
      </c>
      <c r="AH213" s="29">
        <v>0</v>
      </c>
      <c r="AI213" s="29">
        <f t="shared" si="80"/>
        <v>0</v>
      </c>
      <c r="AJ213" s="29">
        <v>0</v>
      </c>
      <c r="AK213" s="29">
        <f t="shared" si="81"/>
        <v>0</v>
      </c>
      <c r="AL213" s="29">
        <v>0</v>
      </c>
      <c r="AM213" s="29">
        <f t="shared" si="82"/>
        <v>0</v>
      </c>
      <c r="AN213" s="29">
        <v>0</v>
      </c>
      <c r="AO213" s="29">
        <f t="shared" si="83"/>
        <v>0</v>
      </c>
      <c r="AP213" s="29">
        <v>0</v>
      </c>
      <c r="AQ213" s="29">
        <f t="shared" si="84"/>
        <v>0</v>
      </c>
      <c r="AR213" s="29">
        <v>0</v>
      </c>
      <c r="AS213" s="29">
        <f t="shared" si="85"/>
        <v>0</v>
      </c>
      <c r="AT213" s="29">
        <v>0</v>
      </c>
      <c r="AU213" s="29">
        <f t="shared" si="86"/>
        <v>0</v>
      </c>
      <c r="AV213" s="29">
        <v>0</v>
      </c>
      <c r="AW213" s="29">
        <f t="shared" si="87"/>
        <v>0</v>
      </c>
    </row>
    <row r="214" spans="1:49">
      <c r="A214" s="2">
        <v>392</v>
      </c>
      <c r="B214" s="2" t="s">
        <v>205</v>
      </c>
      <c r="C214" s="2" t="s">
        <v>417</v>
      </c>
      <c r="D214" s="3">
        <v>201.36</v>
      </c>
      <c r="E214" s="3">
        <v>17.68</v>
      </c>
      <c r="F214" s="29">
        <v>0</v>
      </c>
      <c r="G214" s="29">
        <f t="shared" si="66"/>
        <v>0</v>
      </c>
      <c r="H214" s="29">
        <v>0</v>
      </c>
      <c r="I214" s="29">
        <f t="shared" si="67"/>
        <v>0</v>
      </c>
      <c r="J214" s="29">
        <v>0</v>
      </c>
      <c r="K214" s="29">
        <f t="shared" si="68"/>
        <v>0</v>
      </c>
      <c r="L214" s="29">
        <v>0</v>
      </c>
      <c r="M214" s="29">
        <f t="shared" si="69"/>
        <v>0</v>
      </c>
      <c r="N214" s="29">
        <v>0</v>
      </c>
      <c r="O214" s="29">
        <f t="shared" si="70"/>
        <v>0</v>
      </c>
      <c r="P214" s="29">
        <v>0</v>
      </c>
      <c r="Q214" s="29">
        <f t="shared" si="71"/>
        <v>0</v>
      </c>
      <c r="R214" s="29">
        <v>0</v>
      </c>
      <c r="S214" s="29">
        <f t="shared" si="72"/>
        <v>0</v>
      </c>
      <c r="T214" s="29">
        <v>0</v>
      </c>
      <c r="U214" s="29">
        <f t="shared" si="73"/>
        <v>0</v>
      </c>
      <c r="V214" s="29">
        <v>0</v>
      </c>
      <c r="W214" s="29">
        <f t="shared" si="74"/>
        <v>0</v>
      </c>
      <c r="X214" s="29">
        <v>0</v>
      </c>
      <c r="Y214" s="29">
        <f t="shared" si="75"/>
        <v>0</v>
      </c>
      <c r="Z214" s="29">
        <v>0</v>
      </c>
      <c r="AA214" s="29">
        <f t="shared" si="76"/>
        <v>0</v>
      </c>
      <c r="AB214" s="29">
        <v>0</v>
      </c>
      <c r="AC214" s="29">
        <f t="shared" si="77"/>
        <v>0</v>
      </c>
      <c r="AD214" s="29">
        <v>0</v>
      </c>
      <c r="AE214" s="29">
        <f t="shared" si="78"/>
        <v>0</v>
      </c>
      <c r="AF214" s="29">
        <v>0</v>
      </c>
      <c r="AG214" s="29">
        <f t="shared" si="79"/>
        <v>0</v>
      </c>
      <c r="AH214" s="29">
        <v>4007360</v>
      </c>
      <c r="AI214" s="29">
        <f t="shared" si="80"/>
        <v>1.6424613558364776E-2</v>
      </c>
      <c r="AJ214" s="29">
        <v>3621647</v>
      </c>
      <c r="AK214" s="29">
        <f t="shared" si="81"/>
        <v>1.4102204946313798E-2</v>
      </c>
      <c r="AL214" s="29">
        <v>0</v>
      </c>
      <c r="AM214" s="29">
        <f t="shared" si="82"/>
        <v>0</v>
      </c>
      <c r="AN214" s="29">
        <v>0</v>
      </c>
      <c r="AO214" s="29">
        <f t="shared" si="83"/>
        <v>0</v>
      </c>
      <c r="AP214" s="29">
        <v>0</v>
      </c>
      <c r="AQ214" s="29">
        <f t="shared" si="84"/>
        <v>0</v>
      </c>
      <c r="AR214" s="29">
        <v>0</v>
      </c>
      <c r="AS214" s="29">
        <f t="shared" si="85"/>
        <v>0</v>
      </c>
      <c r="AT214" s="29">
        <v>0</v>
      </c>
      <c r="AU214" s="29">
        <f t="shared" si="86"/>
        <v>0</v>
      </c>
      <c r="AV214" s="29">
        <v>0</v>
      </c>
      <c r="AW214" s="29">
        <f t="shared" si="87"/>
        <v>0</v>
      </c>
    </row>
    <row r="215" spans="1:49">
      <c r="A215" s="2">
        <v>393</v>
      </c>
      <c r="B215" s="2" t="s">
        <v>205</v>
      </c>
      <c r="C215" s="2" t="s">
        <v>418</v>
      </c>
      <c r="D215" s="3">
        <v>201.36</v>
      </c>
      <c r="E215" s="3">
        <v>20.64</v>
      </c>
      <c r="F215" s="29">
        <v>0</v>
      </c>
      <c r="G215" s="29">
        <f t="shared" si="66"/>
        <v>0</v>
      </c>
      <c r="H215" s="29">
        <v>0</v>
      </c>
      <c r="I215" s="29">
        <f t="shared" si="67"/>
        <v>0</v>
      </c>
      <c r="J215" s="29">
        <v>6405653.5</v>
      </c>
      <c r="K215" s="29">
        <f t="shared" si="68"/>
        <v>9.307694241960849E-3</v>
      </c>
      <c r="L215" s="29">
        <v>747600</v>
      </c>
      <c r="M215" s="29">
        <f t="shared" si="69"/>
        <v>8.5166270767245362E-4</v>
      </c>
      <c r="N215" s="29">
        <v>0</v>
      </c>
      <c r="O215" s="29">
        <f t="shared" si="70"/>
        <v>0</v>
      </c>
      <c r="P215" s="29">
        <v>0</v>
      </c>
      <c r="Q215" s="29">
        <f t="shared" si="71"/>
        <v>0</v>
      </c>
      <c r="R215" s="29">
        <v>0</v>
      </c>
      <c r="S215" s="29">
        <f t="shared" si="72"/>
        <v>0</v>
      </c>
      <c r="T215" s="29">
        <v>0</v>
      </c>
      <c r="U215" s="29">
        <f t="shared" si="73"/>
        <v>0</v>
      </c>
      <c r="V215" s="29">
        <v>2965760</v>
      </c>
      <c r="W215" s="29">
        <f t="shared" si="74"/>
        <v>7.1930679400884602E-3</v>
      </c>
      <c r="X215" s="29">
        <v>1780560</v>
      </c>
      <c r="Y215" s="29">
        <f t="shared" si="75"/>
        <v>4.8413969100088465E-3</v>
      </c>
      <c r="Z215" s="29">
        <v>1146240</v>
      </c>
      <c r="AA215" s="29">
        <f t="shared" si="76"/>
        <v>4.3749214603088929E-3</v>
      </c>
      <c r="AB215" s="29">
        <v>1586181.75</v>
      </c>
      <c r="AC215" s="29">
        <f t="shared" si="77"/>
        <v>5.1889077514248637E-3</v>
      </c>
      <c r="AD215" s="29">
        <v>1911272.6875</v>
      </c>
      <c r="AE215" s="29">
        <f t="shared" si="78"/>
        <v>8.911800473356539E-3</v>
      </c>
      <c r="AF215" s="29">
        <v>1899520</v>
      </c>
      <c r="AG215" s="29">
        <f t="shared" si="79"/>
        <v>8.9483347340572703E-3</v>
      </c>
      <c r="AH215" s="29">
        <v>0</v>
      </c>
      <c r="AI215" s="29">
        <f t="shared" si="80"/>
        <v>0</v>
      </c>
      <c r="AJ215" s="29">
        <v>0</v>
      </c>
      <c r="AK215" s="29">
        <f t="shared" si="81"/>
        <v>0</v>
      </c>
      <c r="AL215" s="29">
        <v>0</v>
      </c>
      <c r="AM215" s="29">
        <f t="shared" si="82"/>
        <v>0</v>
      </c>
      <c r="AN215" s="29">
        <v>0</v>
      </c>
      <c r="AO215" s="29">
        <f t="shared" si="83"/>
        <v>0</v>
      </c>
      <c r="AP215" s="29">
        <v>0</v>
      </c>
      <c r="AQ215" s="29">
        <f t="shared" si="84"/>
        <v>0</v>
      </c>
      <c r="AR215" s="29">
        <v>0</v>
      </c>
      <c r="AS215" s="29">
        <f t="shared" si="85"/>
        <v>0</v>
      </c>
      <c r="AT215" s="29">
        <v>0</v>
      </c>
      <c r="AU215" s="29">
        <f t="shared" si="86"/>
        <v>0</v>
      </c>
      <c r="AV215" s="29">
        <v>0</v>
      </c>
      <c r="AW215" s="29">
        <f t="shared" si="87"/>
        <v>0</v>
      </c>
    </row>
    <row r="216" spans="1:49">
      <c r="A216" s="2">
        <v>394</v>
      </c>
      <c r="B216" s="2" t="s">
        <v>205</v>
      </c>
      <c r="C216" s="2" t="s">
        <v>419</v>
      </c>
      <c r="D216" s="3">
        <v>201.36</v>
      </c>
      <c r="E216" s="3">
        <v>23.31</v>
      </c>
      <c r="F216" s="29">
        <v>617244.4375</v>
      </c>
      <c r="G216" s="29">
        <f t="shared" si="66"/>
        <v>4.1404506894348499E-3</v>
      </c>
      <c r="H216" s="29">
        <v>930400</v>
      </c>
      <c r="I216" s="29">
        <f t="shared" si="67"/>
        <v>6.1154925628490626E-3</v>
      </c>
      <c r="J216" s="29">
        <v>0</v>
      </c>
      <c r="K216" s="29">
        <f t="shared" si="68"/>
        <v>0</v>
      </c>
      <c r="L216" s="29">
        <v>0</v>
      </c>
      <c r="M216" s="29">
        <f t="shared" si="69"/>
        <v>0</v>
      </c>
      <c r="N216" s="29">
        <v>3682909</v>
      </c>
      <c r="O216" s="29">
        <f t="shared" si="70"/>
        <v>3.5476048163096182E-3</v>
      </c>
      <c r="P216" s="29">
        <v>412800.03125</v>
      </c>
      <c r="Q216" s="29">
        <f t="shared" si="71"/>
        <v>4.27564260287019E-4</v>
      </c>
      <c r="R216" s="29">
        <v>42470000</v>
      </c>
      <c r="S216" s="29">
        <f t="shared" si="72"/>
        <v>3.9714736514294635E-2</v>
      </c>
      <c r="T216" s="29">
        <v>42920416</v>
      </c>
      <c r="U216" s="29">
        <f t="shared" si="73"/>
        <v>4.3559504340918521E-2</v>
      </c>
      <c r="V216" s="29">
        <v>0</v>
      </c>
      <c r="W216" s="29">
        <f t="shared" si="74"/>
        <v>0</v>
      </c>
      <c r="X216" s="29">
        <v>0</v>
      </c>
      <c r="Y216" s="29">
        <f t="shared" si="75"/>
        <v>0</v>
      </c>
      <c r="Z216" s="29">
        <v>0</v>
      </c>
      <c r="AA216" s="29">
        <f t="shared" si="76"/>
        <v>0</v>
      </c>
      <c r="AB216" s="29">
        <v>0</v>
      </c>
      <c r="AC216" s="29">
        <f t="shared" si="77"/>
        <v>0</v>
      </c>
      <c r="AD216" s="29">
        <v>0</v>
      </c>
      <c r="AE216" s="29">
        <f t="shared" si="78"/>
        <v>0</v>
      </c>
      <c r="AF216" s="29">
        <v>0</v>
      </c>
      <c r="AG216" s="29">
        <f t="shared" si="79"/>
        <v>0</v>
      </c>
      <c r="AH216" s="29">
        <v>0</v>
      </c>
      <c r="AI216" s="29">
        <f t="shared" si="80"/>
        <v>0</v>
      </c>
      <c r="AJ216" s="29">
        <v>0</v>
      </c>
      <c r="AK216" s="29">
        <f t="shared" si="81"/>
        <v>0</v>
      </c>
      <c r="AL216" s="29">
        <v>0</v>
      </c>
      <c r="AM216" s="29">
        <f t="shared" si="82"/>
        <v>0</v>
      </c>
      <c r="AN216" s="29">
        <v>0</v>
      </c>
      <c r="AO216" s="29">
        <f t="shared" si="83"/>
        <v>0</v>
      </c>
      <c r="AP216" s="29">
        <v>0</v>
      </c>
      <c r="AQ216" s="29">
        <f t="shared" si="84"/>
        <v>0</v>
      </c>
      <c r="AR216" s="29">
        <v>0</v>
      </c>
      <c r="AS216" s="29">
        <f t="shared" si="85"/>
        <v>0</v>
      </c>
      <c r="AT216" s="29">
        <v>0</v>
      </c>
      <c r="AU216" s="29">
        <f t="shared" si="86"/>
        <v>0</v>
      </c>
      <c r="AV216" s="29">
        <v>0</v>
      </c>
      <c r="AW216" s="29">
        <f t="shared" si="87"/>
        <v>0</v>
      </c>
    </row>
    <row r="217" spans="1:49">
      <c r="A217" s="2">
        <v>395</v>
      </c>
      <c r="B217" s="2" t="s">
        <v>205</v>
      </c>
      <c r="C217" s="2" t="s">
        <v>420</v>
      </c>
      <c r="D217" s="3">
        <v>201.36</v>
      </c>
      <c r="E217" s="3">
        <v>23.61</v>
      </c>
      <c r="F217" s="29">
        <v>0</v>
      </c>
      <c r="G217" s="29">
        <f t="shared" si="66"/>
        <v>0</v>
      </c>
      <c r="H217" s="29">
        <v>0</v>
      </c>
      <c r="I217" s="29">
        <f t="shared" si="67"/>
        <v>0</v>
      </c>
      <c r="J217" s="29">
        <v>3810986.75</v>
      </c>
      <c r="K217" s="29">
        <f t="shared" si="68"/>
        <v>5.5375301566286863E-3</v>
      </c>
      <c r="L217" s="29">
        <v>1791253.3125</v>
      </c>
      <c r="M217" s="29">
        <f t="shared" si="69"/>
        <v>2.0405880768472467E-3</v>
      </c>
      <c r="N217" s="29">
        <v>0</v>
      </c>
      <c r="O217" s="29">
        <f t="shared" si="70"/>
        <v>0</v>
      </c>
      <c r="P217" s="29">
        <v>0</v>
      </c>
      <c r="Q217" s="29">
        <f t="shared" si="71"/>
        <v>0</v>
      </c>
      <c r="R217" s="29">
        <v>0</v>
      </c>
      <c r="S217" s="29">
        <f t="shared" si="72"/>
        <v>0</v>
      </c>
      <c r="T217" s="29">
        <v>0</v>
      </c>
      <c r="U217" s="29">
        <f t="shared" si="73"/>
        <v>0</v>
      </c>
      <c r="V217" s="29">
        <v>0</v>
      </c>
      <c r="W217" s="29">
        <f t="shared" si="74"/>
        <v>0</v>
      </c>
      <c r="X217" s="29">
        <v>0</v>
      </c>
      <c r="Y217" s="29">
        <f t="shared" si="75"/>
        <v>0</v>
      </c>
      <c r="Z217" s="29">
        <v>0</v>
      </c>
      <c r="AA217" s="29">
        <f t="shared" si="76"/>
        <v>0</v>
      </c>
      <c r="AB217" s="29">
        <v>0</v>
      </c>
      <c r="AC217" s="29">
        <f t="shared" si="77"/>
        <v>0</v>
      </c>
      <c r="AD217" s="29">
        <v>0</v>
      </c>
      <c r="AE217" s="29">
        <f t="shared" si="78"/>
        <v>0</v>
      </c>
      <c r="AF217" s="29">
        <v>0</v>
      </c>
      <c r="AG217" s="29">
        <f t="shared" si="79"/>
        <v>0</v>
      </c>
      <c r="AH217" s="29">
        <v>0</v>
      </c>
      <c r="AI217" s="29">
        <f t="shared" si="80"/>
        <v>0</v>
      </c>
      <c r="AJ217" s="29">
        <v>0</v>
      </c>
      <c r="AK217" s="29">
        <f t="shared" si="81"/>
        <v>0</v>
      </c>
      <c r="AL217" s="29">
        <v>0</v>
      </c>
      <c r="AM217" s="29">
        <f t="shared" si="82"/>
        <v>0</v>
      </c>
      <c r="AN217" s="29">
        <v>0</v>
      </c>
      <c r="AO217" s="29">
        <f t="shared" si="83"/>
        <v>0</v>
      </c>
      <c r="AP217" s="29">
        <v>0</v>
      </c>
      <c r="AQ217" s="29">
        <f t="shared" si="84"/>
        <v>0</v>
      </c>
      <c r="AR217" s="29">
        <v>0</v>
      </c>
      <c r="AS217" s="29">
        <f t="shared" si="85"/>
        <v>0</v>
      </c>
      <c r="AT217" s="29">
        <v>0</v>
      </c>
      <c r="AU217" s="29">
        <f t="shared" si="86"/>
        <v>0</v>
      </c>
      <c r="AV217" s="29">
        <v>0</v>
      </c>
      <c r="AW217" s="29">
        <f t="shared" si="87"/>
        <v>0</v>
      </c>
    </row>
    <row r="218" spans="1:49">
      <c r="A218" s="2">
        <v>396</v>
      </c>
      <c r="B218" s="2" t="s">
        <v>205</v>
      </c>
      <c r="C218" s="2" t="s">
        <v>421</v>
      </c>
      <c r="D218" s="3">
        <v>201.36</v>
      </c>
      <c r="E218" s="3">
        <v>24.8</v>
      </c>
      <c r="F218" s="29">
        <v>498400</v>
      </c>
      <c r="G218" s="29">
        <f t="shared" si="66"/>
        <v>3.3432470156757456E-3</v>
      </c>
      <c r="H218" s="29">
        <v>112000</v>
      </c>
      <c r="I218" s="29">
        <f t="shared" si="67"/>
        <v>7.3617279346420352E-4</v>
      </c>
      <c r="J218" s="29">
        <v>16680825</v>
      </c>
      <c r="K218" s="29">
        <f t="shared" si="68"/>
        <v>2.423796710260032E-2</v>
      </c>
      <c r="L218" s="29">
        <v>19114666</v>
      </c>
      <c r="M218" s="29">
        <f t="shared" si="69"/>
        <v>2.1775345374283828E-2</v>
      </c>
      <c r="N218" s="29">
        <v>2317636.25</v>
      </c>
      <c r="O218" s="29">
        <f t="shared" si="70"/>
        <v>2.2324900025913652E-3</v>
      </c>
      <c r="P218" s="29">
        <v>3664626.25</v>
      </c>
      <c r="Q218" s="29">
        <f t="shared" si="71"/>
        <v>3.7956954776990279E-3</v>
      </c>
      <c r="R218" s="29">
        <v>0</v>
      </c>
      <c r="S218" s="29">
        <f t="shared" si="72"/>
        <v>0</v>
      </c>
      <c r="T218" s="29">
        <v>0</v>
      </c>
      <c r="U218" s="29">
        <f t="shared" si="73"/>
        <v>0</v>
      </c>
      <c r="V218" s="29">
        <v>39599.9921875</v>
      </c>
      <c r="W218" s="29">
        <f t="shared" si="74"/>
        <v>9.6044667886700119E-5</v>
      </c>
      <c r="X218" s="29">
        <v>0</v>
      </c>
      <c r="Y218" s="29">
        <f t="shared" si="75"/>
        <v>0</v>
      </c>
      <c r="Z218" s="29">
        <v>0</v>
      </c>
      <c r="AA218" s="29">
        <f t="shared" si="76"/>
        <v>0</v>
      </c>
      <c r="AB218" s="29">
        <v>0</v>
      </c>
      <c r="AC218" s="29">
        <f t="shared" si="77"/>
        <v>0</v>
      </c>
      <c r="AD218" s="29">
        <v>0</v>
      </c>
      <c r="AE218" s="29">
        <f t="shared" si="78"/>
        <v>0</v>
      </c>
      <c r="AF218" s="29">
        <v>0</v>
      </c>
      <c r="AG218" s="29">
        <f t="shared" si="79"/>
        <v>0</v>
      </c>
      <c r="AH218" s="29">
        <v>0</v>
      </c>
      <c r="AI218" s="29">
        <f t="shared" si="80"/>
        <v>0</v>
      </c>
      <c r="AJ218" s="29">
        <v>0</v>
      </c>
      <c r="AK218" s="29">
        <f t="shared" si="81"/>
        <v>0</v>
      </c>
      <c r="AL218" s="29">
        <v>0</v>
      </c>
      <c r="AM218" s="29">
        <f t="shared" si="82"/>
        <v>0</v>
      </c>
      <c r="AN218" s="29">
        <v>0</v>
      </c>
      <c r="AO218" s="29">
        <f t="shared" si="83"/>
        <v>0</v>
      </c>
      <c r="AP218" s="29">
        <v>0</v>
      </c>
      <c r="AQ218" s="29">
        <f t="shared" si="84"/>
        <v>0</v>
      </c>
      <c r="AR218" s="29">
        <v>0</v>
      </c>
      <c r="AS218" s="29">
        <f t="shared" si="85"/>
        <v>0</v>
      </c>
      <c r="AT218" s="29">
        <v>0</v>
      </c>
      <c r="AU218" s="29">
        <f t="shared" si="86"/>
        <v>0</v>
      </c>
      <c r="AV218" s="29">
        <v>0</v>
      </c>
      <c r="AW218" s="29">
        <f t="shared" si="87"/>
        <v>0</v>
      </c>
    </row>
    <row r="219" spans="1:49">
      <c r="A219" s="2">
        <v>397</v>
      </c>
      <c r="B219" s="2" t="s">
        <v>205</v>
      </c>
      <c r="C219" s="2" t="s">
        <v>422</v>
      </c>
      <c r="D219" s="3">
        <v>201.48</v>
      </c>
      <c r="E219" s="3">
        <v>22.18</v>
      </c>
      <c r="F219" s="29">
        <v>0</v>
      </c>
      <c r="G219" s="29">
        <f t="shared" si="66"/>
        <v>0</v>
      </c>
      <c r="H219" s="29">
        <v>0</v>
      </c>
      <c r="I219" s="29">
        <f t="shared" si="67"/>
        <v>0</v>
      </c>
      <c r="J219" s="29">
        <v>0</v>
      </c>
      <c r="K219" s="29">
        <f t="shared" si="68"/>
        <v>0</v>
      </c>
      <c r="L219" s="29">
        <v>0</v>
      </c>
      <c r="M219" s="29">
        <f t="shared" si="69"/>
        <v>0</v>
      </c>
      <c r="N219" s="29">
        <v>0</v>
      </c>
      <c r="O219" s="29">
        <f t="shared" si="70"/>
        <v>0</v>
      </c>
      <c r="P219" s="29">
        <v>0</v>
      </c>
      <c r="Q219" s="29">
        <f t="shared" si="71"/>
        <v>0</v>
      </c>
      <c r="R219" s="29">
        <v>6071717.5</v>
      </c>
      <c r="S219" s="29">
        <f t="shared" si="72"/>
        <v>5.6778116482630496E-3</v>
      </c>
      <c r="T219" s="29">
        <v>5015341</v>
      </c>
      <c r="U219" s="29">
        <f t="shared" si="73"/>
        <v>5.090019818556433E-3</v>
      </c>
      <c r="V219" s="29">
        <v>4445364.5</v>
      </c>
      <c r="W219" s="29">
        <f t="shared" si="74"/>
        <v>1.0781657607816334E-2</v>
      </c>
      <c r="X219" s="29">
        <v>4503866.5</v>
      </c>
      <c r="Y219" s="29">
        <f t="shared" si="75"/>
        <v>1.2246150287658018E-2</v>
      </c>
      <c r="Z219" s="29">
        <v>0</v>
      </c>
      <c r="AA219" s="29">
        <f t="shared" si="76"/>
        <v>0</v>
      </c>
      <c r="AB219" s="29">
        <v>0</v>
      </c>
      <c r="AC219" s="29">
        <f t="shared" si="77"/>
        <v>0</v>
      </c>
      <c r="AD219" s="29">
        <v>0</v>
      </c>
      <c r="AE219" s="29">
        <f t="shared" si="78"/>
        <v>0</v>
      </c>
      <c r="AF219" s="29">
        <v>0</v>
      </c>
      <c r="AG219" s="29">
        <f t="shared" si="79"/>
        <v>0</v>
      </c>
      <c r="AH219" s="29">
        <v>0</v>
      </c>
      <c r="AI219" s="29">
        <f t="shared" si="80"/>
        <v>0</v>
      </c>
      <c r="AJ219" s="29">
        <v>0</v>
      </c>
      <c r="AK219" s="29">
        <f t="shared" si="81"/>
        <v>0</v>
      </c>
      <c r="AL219" s="29">
        <v>0</v>
      </c>
      <c r="AM219" s="29">
        <f t="shared" si="82"/>
        <v>0</v>
      </c>
      <c r="AN219" s="29">
        <v>0</v>
      </c>
      <c r="AO219" s="29">
        <f t="shared" si="83"/>
        <v>0</v>
      </c>
      <c r="AP219" s="29">
        <v>0</v>
      </c>
      <c r="AQ219" s="29">
        <f t="shared" si="84"/>
        <v>0</v>
      </c>
      <c r="AR219" s="29">
        <v>0</v>
      </c>
      <c r="AS219" s="29">
        <f t="shared" si="85"/>
        <v>0</v>
      </c>
      <c r="AT219" s="29">
        <v>0</v>
      </c>
      <c r="AU219" s="29">
        <f t="shared" si="86"/>
        <v>0</v>
      </c>
      <c r="AV219" s="29">
        <v>0</v>
      </c>
      <c r="AW219" s="29">
        <f t="shared" si="87"/>
        <v>0</v>
      </c>
    </row>
    <row r="220" spans="1:49">
      <c r="A220" s="2">
        <v>398</v>
      </c>
      <c r="B220" s="2" t="s">
        <v>205</v>
      </c>
      <c r="C220" s="2" t="s">
        <v>423</v>
      </c>
      <c r="D220" s="3">
        <v>201.48</v>
      </c>
      <c r="E220" s="3">
        <v>25.46</v>
      </c>
      <c r="F220" s="29">
        <v>0</v>
      </c>
      <c r="G220" s="29">
        <f t="shared" si="66"/>
        <v>0</v>
      </c>
      <c r="H220" s="29">
        <v>0</v>
      </c>
      <c r="I220" s="29">
        <f t="shared" si="67"/>
        <v>0</v>
      </c>
      <c r="J220" s="29">
        <v>0</v>
      </c>
      <c r="K220" s="29">
        <f t="shared" si="68"/>
        <v>0</v>
      </c>
      <c r="L220" s="29">
        <v>0</v>
      </c>
      <c r="M220" s="29">
        <f t="shared" si="69"/>
        <v>0</v>
      </c>
      <c r="N220" s="29">
        <v>20883268</v>
      </c>
      <c r="O220" s="29">
        <f t="shared" si="70"/>
        <v>2.0116050148696187E-2</v>
      </c>
      <c r="P220" s="29">
        <v>44851988</v>
      </c>
      <c r="Q220" s="29">
        <f t="shared" si="71"/>
        <v>4.6456166714794196E-2</v>
      </c>
      <c r="R220" s="29">
        <v>0</v>
      </c>
      <c r="S220" s="29">
        <f t="shared" si="72"/>
        <v>0</v>
      </c>
      <c r="T220" s="29">
        <v>0</v>
      </c>
      <c r="U220" s="29">
        <f t="shared" si="73"/>
        <v>0</v>
      </c>
      <c r="V220" s="29">
        <v>0</v>
      </c>
      <c r="W220" s="29">
        <f t="shared" si="74"/>
        <v>0</v>
      </c>
      <c r="X220" s="29">
        <v>0</v>
      </c>
      <c r="Y220" s="29">
        <f t="shared" si="75"/>
        <v>0</v>
      </c>
      <c r="Z220" s="29">
        <v>0</v>
      </c>
      <c r="AA220" s="29">
        <f t="shared" si="76"/>
        <v>0</v>
      </c>
      <c r="AB220" s="29">
        <v>0</v>
      </c>
      <c r="AC220" s="29">
        <f t="shared" si="77"/>
        <v>0</v>
      </c>
      <c r="AD220" s="29">
        <v>0</v>
      </c>
      <c r="AE220" s="29">
        <f t="shared" si="78"/>
        <v>0</v>
      </c>
      <c r="AF220" s="29">
        <v>0</v>
      </c>
      <c r="AG220" s="29">
        <f t="shared" si="79"/>
        <v>0</v>
      </c>
      <c r="AH220" s="29">
        <v>0</v>
      </c>
      <c r="AI220" s="29">
        <f t="shared" si="80"/>
        <v>0</v>
      </c>
      <c r="AJ220" s="29">
        <v>0</v>
      </c>
      <c r="AK220" s="29">
        <f t="shared" si="81"/>
        <v>0</v>
      </c>
      <c r="AL220" s="29">
        <v>0</v>
      </c>
      <c r="AM220" s="29">
        <f t="shared" si="82"/>
        <v>0</v>
      </c>
      <c r="AN220" s="29">
        <v>0</v>
      </c>
      <c r="AO220" s="29">
        <f t="shared" si="83"/>
        <v>0</v>
      </c>
      <c r="AP220" s="29">
        <v>0</v>
      </c>
      <c r="AQ220" s="29">
        <f t="shared" si="84"/>
        <v>0</v>
      </c>
      <c r="AR220" s="29">
        <v>0</v>
      </c>
      <c r="AS220" s="29">
        <f t="shared" si="85"/>
        <v>0</v>
      </c>
      <c r="AT220" s="29">
        <v>0</v>
      </c>
      <c r="AU220" s="29">
        <f t="shared" si="86"/>
        <v>0</v>
      </c>
      <c r="AV220" s="29">
        <v>0</v>
      </c>
      <c r="AW220" s="29">
        <f t="shared" si="87"/>
        <v>0</v>
      </c>
    </row>
    <row r="221" spans="1:49">
      <c r="A221" s="2">
        <v>399</v>
      </c>
      <c r="B221" s="2" t="s">
        <v>205</v>
      </c>
      <c r="C221" s="2" t="s">
        <v>424</v>
      </c>
      <c r="D221" s="3">
        <v>201.6</v>
      </c>
      <c r="E221" s="3">
        <v>22.63</v>
      </c>
      <c r="F221" s="29">
        <v>0</v>
      </c>
      <c r="G221" s="29">
        <f t="shared" si="66"/>
        <v>0</v>
      </c>
      <c r="H221" s="29">
        <v>0</v>
      </c>
      <c r="I221" s="29">
        <f t="shared" si="67"/>
        <v>0</v>
      </c>
      <c r="J221" s="29">
        <v>0</v>
      </c>
      <c r="K221" s="29">
        <f t="shared" si="68"/>
        <v>0</v>
      </c>
      <c r="L221" s="29">
        <v>0</v>
      </c>
      <c r="M221" s="29">
        <f t="shared" si="69"/>
        <v>0</v>
      </c>
      <c r="N221" s="29">
        <v>0</v>
      </c>
      <c r="O221" s="29">
        <f t="shared" si="70"/>
        <v>0</v>
      </c>
      <c r="P221" s="29">
        <v>0</v>
      </c>
      <c r="Q221" s="29">
        <f t="shared" si="71"/>
        <v>0</v>
      </c>
      <c r="R221" s="29">
        <v>592727.25</v>
      </c>
      <c r="S221" s="29">
        <f t="shared" si="72"/>
        <v>5.5427375932640556E-4</v>
      </c>
      <c r="T221" s="29">
        <v>501599.96875</v>
      </c>
      <c r="U221" s="29">
        <f t="shared" si="73"/>
        <v>5.0906883139646686E-4</v>
      </c>
      <c r="V221" s="29">
        <v>0</v>
      </c>
      <c r="W221" s="29">
        <f t="shared" si="74"/>
        <v>0</v>
      </c>
      <c r="X221" s="29">
        <v>0</v>
      </c>
      <c r="Y221" s="29">
        <f t="shared" si="75"/>
        <v>0</v>
      </c>
      <c r="Z221" s="29">
        <v>0</v>
      </c>
      <c r="AA221" s="29">
        <f t="shared" si="76"/>
        <v>0</v>
      </c>
      <c r="AB221" s="29">
        <v>0</v>
      </c>
      <c r="AC221" s="29">
        <f t="shared" si="77"/>
        <v>0</v>
      </c>
      <c r="AD221" s="29">
        <v>0</v>
      </c>
      <c r="AE221" s="29">
        <f t="shared" si="78"/>
        <v>0</v>
      </c>
      <c r="AF221" s="29">
        <v>0</v>
      </c>
      <c r="AG221" s="29">
        <f t="shared" si="79"/>
        <v>0</v>
      </c>
      <c r="AH221" s="29">
        <v>0</v>
      </c>
      <c r="AI221" s="29">
        <f t="shared" si="80"/>
        <v>0</v>
      </c>
      <c r="AJ221" s="29">
        <v>0</v>
      </c>
      <c r="AK221" s="29">
        <f t="shared" si="81"/>
        <v>0</v>
      </c>
      <c r="AL221" s="29">
        <v>0</v>
      </c>
      <c r="AM221" s="29">
        <f t="shared" si="82"/>
        <v>0</v>
      </c>
      <c r="AN221" s="29">
        <v>0</v>
      </c>
      <c r="AO221" s="29">
        <f t="shared" si="83"/>
        <v>0</v>
      </c>
      <c r="AP221" s="29">
        <v>0</v>
      </c>
      <c r="AQ221" s="29">
        <f t="shared" si="84"/>
        <v>0</v>
      </c>
      <c r="AR221" s="29">
        <v>0</v>
      </c>
      <c r="AS221" s="29">
        <f t="shared" si="85"/>
        <v>0</v>
      </c>
      <c r="AT221" s="29">
        <v>0</v>
      </c>
      <c r="AU221" s="29">
        <f t="shared" si="86"/>
        <v>0</v>
      </c>
      <c r="AV221" s="29">
        <v>0</v>
      </c>
      <c r="AW221" s="29">
        <f t="shared" si="87"/>
        <v>0</v>
      </c>
    </row>
    <row r="222" spans="1:49">
      <c r="A222" s="2">
        <v>400</v>
      </c>
      <c r="B222" s="2" t="s">
        <v>205</v>
      </c>
      <c r="C222" s="2" t="s">
        <v>425</v>
      </c>
      <c r="D222" s="3">
        <v>201.6</v>
      </c>
      <c r="E222" s="3">
        <v>26.79</v>
      </c>
      <c r="F222" s="29">
        <v>0</v>
      </c>
      <c r="G222" s="29">
        <f t="shared" si="66"/>
        <v>0</v>
      </c>
      <c r="H222" s="29">
        <v>0</v>
      </c>
      <c r="I222" s="29">
        <f t="shared" si="67"/>
        <v>0</v>
      </c>
      <c r="J222" s="29">
        <v>1416505.25</v>
      </c>
      <c r="K222" s="29">
        <f t="shared" si="68"/>
        <v>2.0582439807479928E-3</v>
      </c>
      <c r="L222" s="29">
        <v>0</v>
      </c>
      <c r="M222" s="29">
        <f t="shared" si="69"/>
        <v>0</v>
      </c>
      <c r="N222" s="29">
        <v>0</v>
      </c>
      <c r="O222" s="29">
        <f t="shared" si="70"/>
        <v>0</v>
      </c>
      <c r="P222" s="29">
        <v>0</v>
      </c>
      <c r="Q222" s="29">
        <f t="shared" si="71"/>
        <v>0</v>
      </c>
      <c r="R222" s="29">
        <v>0</v>
      </c>
      <c r="S222" s="29">
        <f t="shared" si="72"/>
        <v>0</v>
      </c>
      <c r="T222" s="29">
        <v>0</v>
      </c>
      <c r="U222" s="29">
        <f t="shared" si="73"/>
        <v>0</v>
      </c>
      <c r="V222" s="29">
        <v>0</v>
      </c>
      <c r="W222" s="29">
        <f t="shared" si="74"/>
        <v>0</v>
      </c>
      <c r="X222" s="29">
        <v>0</v>
      </c>
      <c r="Y222" s="29">
        <f t="shared" si="75"/>
        <v>0</v>
      </c>
      <c r="Z222" s="29">
        <v>0</v>
      </c>
      <c r="AA222" s="29">
        <f t="shared" si="76"/>
        <v>0</v>
      </c>
      <c r="AB222" s="29">
        <v>0</v>
      </c>
      <c r="AC222" s="29">
        <f t="shared" si="77"/>
        <v>0</v>
      </c>
      <c r="AD222" s="29">
        <v>0</v>
      </c>
      <c r="AE222" s="29">
        <f t="shared" si="78"/>
        <v>0</v>
      </c>
      <c r="AF222" s="29">
        <v>0</v>
      </c>
      <c r="AG222" s="29">
        <f t="shared" si="79"/>
        <v>0</v>
      </c>
      <c r="AH222" s="29">
        <v>0</v>
      </c>
      <c r="AI222" s="29">
        <f t="shared" si="80"/>
        <v>0</v>
      </c>
      <c r="AJ222" s="29">
        <v>0</v>
      </c>
      <c r="AK222" s="29">
        <f t="shared" si="81"/>
        <v>0</v>
      </c>
      <c r="AL222" s="29">
        <v>0</v>
      </c>
      <c r="AM222" s="29">
        <f t="shared" si="82"/>
        <v>0</v>
      </c>
      <c r="AN222" s="29">
        <v>0</v>
      </c>
      <c r="AO222" s="29">
        <f t="shared" si="83"/>
        <v>0</v>
      </c>
      <c r="AP222" s="29">
        <v>0</v>
      </c>
      <c r="AQ222" s="29">
        <f t="shared" si="84"/>
        <v>0</v>
      </c>
      <c r="AR222" s="29">
        <v>0</v>
      </c>
      <c r="AS222" s="29">
        <f t="shared" si="85"/>
        <v>0</v>
      </c>
      <c r="AT222" s="29">
        <v>0</v>
      </c>
      <c r="AU222" s="29">
        <f t="shared" si="86"/>
        <v>0</v>
      </c>
      <c r="AV222" s="29">
        <v>0</v>
      </c>
      <c r="AW222" s="29">
        <f t="shared" si="87"/>
        <v>0</v>
      </c>
    </row>
    <row r="223" spans="1:49">
      <c r="A223" s="2">
        <v>401</v>
      </c>
      <c r="B223" s="2" t="s">
        <v>205</v>
      </c>
      <c r="C223" s="2" t="s">
        <v>426</v>
      </c>
      <c r="D223" s="3">
        <v>201.72</v>
      </c>
      <c r="E223" s="3">
        <v>26.07</v>
      </c>
      <c r="F223" s="29">
        <v>0</v>
      </c>
      <c r="G223" s="29">
        <f t="shared" si="66"/>
        <v>0</v>
      </c>
      <c r="H223" s="29">
        <v>0</v>
      </c>
      <c r="I223" s="29">
        <f t="shared" si="67"/>
        <v>0</v>
      </c>
      <c r="J223" s="29">
        <v>6095483.5</v>
      </c>
      <c r="K223" s="29">
        <f t="shared" si="68"/>
        <v>8.857003688213445E-3</v>
      </c>
      <c r="L223" s="29">
        <v>1851866.75</v>
      </c>
      <c r="M223" s="29">
        <f t="shared" si="69"/>
        <v>2.1096386444001964E-3</v>
      </c>
      <c r="N223" s="29">
        <v>0</v>
      </c>
      <c r="O223" s="29">
        <f t="shared" si="70"/>
        <v>0</v>
      </c>
      <c r="P223" s="29">
        <v>0</v>
      </c>
      <c r="Q223" s="29">
        <f t="shared" si="71"/>
        <v>0</v>
      </c>
      <c r="R223" s="29">
        <v>0</v>
      </c>
      <c r="S223" s="29">
        <f t="shared" si="72"/>
        <v>0</v>
      </c>
      <c r="T223" s="29">
        <v>0</v>
      </c>
      <c r="U223" s="29">
        <f t="shared" si="73"/>
        <v>0</v>
      </c>
      <c r="V223" s="29">
        <v>0</v>
      </c>
      <c r="W223" s="29">
        <f t="shared" si="74"/>
        <v>0</v>
      </c>
      <c r="X223" s="29">
        <v>0</v>
      </c>
      <c r="Y223" s="29">
        <f t="shared" si="75"/>
        <v>0</v>
      </c>
      <c r="Z223" s="29">
        <v>0</v>
      </c>
      <c r="AA223" s="29">
        <f t="shared" si="76"/>
        <v>0</v>
      </c>
      <c r="AB223" s="29">
        <v>0</v>
      </c>
      <c r="AC223" s="29">
        <f t="shared" si="77"/>
        <v>0</v>
      </c>
      <c r="AD223" s="29">
        <v>0</v>
      </c>
      <c r="AE223" s="29">
        <f t="shared" si="78"/>
        <v>0</v>
      </c>
      <c r="AF223" s="29">
        <v>0</v>
      </c>
      <c r="AG223" s="29">
        <f t="shared" si="79"/>
        <v>0</v>
      </c>
      <c r="AH223" s="29">
        <v>0</v>
      </c>
      <c r="AI223" s="29">
        <f t="shared" si="80"/>
        <v>0</v>
      </c>
      <c r="AJ223" s="29">
        <v>0</v>
      </c>
      <c r="AK223" s="29">
        <f t="shared" si="81"/>
        <v>0</v>
      </c>
      <c r="AL223" s="29">
        <v>0</v>
      </c>
      <c r="AM223" s="29">
        <f t="shared" si="82"/>
        <v>0</v>
      </c>
      <c r="AN223" s="29">
        <v>0</v>
      </c>
      <c r="AO223" s="29">
        <f t="shared" si="83"/>
        <v>0</v>
      </c>
      <c r="AP223" s="29">
        <v>0</v>
      </c>
      <c r="AQ223" s="29">
        <f t="shared" si="84"/>
        <v>0</v>
      </c>
      <c r="AR223" s="29">
        <v>0</v>
      </c>
      <c r="AS223" s="29">
        <f t="shared" si="85"/>
        <v>0</v>
      </c>
      <c r="AT223" s="29">
        <v>0</v>
      </c>
      <c r="AU223" s="29">
        <f t="shared" si="86"/>
        <v>0</v>
      </c>
      <c r="AV223" s="29">
        <v>0</v>
      </c>
      <c r="AW223" s="29">
        <f t="shared" si="87"/>
        <v>0</v>
      </c>
    </row>
    <row r="224" spans="1:49">
      <c r="A224" s="2">
        <v>402</v>
      </c>
      <c r="B224" s="2" t="s">
        <v>205</v>
      </c>
      <c r="C224" s="2" t="s">
        <v>427</v>
      </c>
      <c r="D224" s="3">
        <v>202.2</v>
      </c>
      <c r="E224" s="3">
        <v>19.57</v>
      </c>
      <c r="F224" s="29">
        <v>0</v>
      </c>
      <c r="G224" s="29">
        <f t="shared" si="66"/>
        <v>0</v>
      </c>
      <c r="H224" s="29">
        <v>0</v>
      </c>
      <c r="I224" s="29">
        <f t="shared" si="67"/>
        <v>0</v>
      </c>
      <c r="J224" s="29">
        <v>0</v>
      </c>
      <c r="K224" s="29">
        <f t="shared" si="68"/>
        <v>0</v>
      </c>
      <c r="L224" s="29">
        <v>0</v>
      </c>
      <c r="M224" s="29">
        <f t="shared" si="69"/>
        <v>0</v>
      </c>
      <c r="N224" s="29">
        <v>0</v>
      </c>
      <c r="O224" s="29">
        <f t="shared" si="70"/>
        <v>0</v>
      </c>
      <c r="P224" s="29">
        <v>0</v>
      </c>
      <c r="Q224" s="29">
        <f t="shared" si="71"/>
        <v>0</v>
      </c>
      <c r="R224" s="29">
        <v>2209411.75</v>
      </c>
      <c r="S224" s="29">
        <f t="shared" si="72"/>
        <v>2.0660750059532987E-3</v>
      </c>
      <c r="T224" s="29">
        <v>1995685.75</v>
      </c>
      <c r="U224" s="29">
        <f t="shared" si="73"/>
        <v>2.025401666429194E-3</v>
      </c>
      <c r="V224" s="29">
        <v>15272.7275390625</v>
      </c>
      <c r="W224" s="29">
        <f t="shared" si="74"/>
        <v>3.7042028626367812E-5</v>
      </c>
      <c r="X224" s="29">
        <v>370346.65625</v>
      </c>
      <c r="Y224" s="29">
        <f t="shared" si="75"/>
        <v>1.0069838462061704E-3</v>
      </c>
      <c r="Z224" s="29">
        <v>0</v>
      </c>
      <c r="AA224" s="29">
        <f t="shared" si="76"/>
        <v>0</v>
      </c>
      <c r="AB224" s="29">
        <v>0</v>
      </c>
      <c r="AC224" s="29">
        <f t="shared" si="77"/>
        <v>0</v>
      </c>
      <c r="AD224" s="29">
        <v>0</v>
      </c>
      <c r="AE224" s="29">
        <f t="shared" si="78"/>
        <v>0</v>
      </c>
      <c r="AF224" s="29">
        <v>0</v>
      </c>
      <c r="AG224" s="29">
        <f t="shared" si="79"/>
        <v>0</v>
      </c>
      <c r="AH224" s="29">
        <v>0</v>
      </c>
      <c r="AI224" s="29">
        <f t="shared" si="80"/>
        <v>0</v>
      </c>
      <c r="AJ224" s="29">
        <v>0</v>
      </c>
      <c r="AK224" s="29">
        <f t="shared" si="81"/>
        <v>0</v>
      </c>
      <c r="AL224" s="29">
        <v>0</v>
      </c>
      <c r="AM224" s="29">
        <f t="shared" si="82"/>
        <v>0</v>
      </c>
      <c r="AN224" s="29">
        <v>0</v>
      </c>
      <c r="AO224" s="29">
        <f t="shared" si="83"/>
        <v>0</v>
      </c>
      <c r="AP224" s="29">
        <v>0</v>
      </c>
      <c r="AQ224" s="29">
        <f t="shared" si="84"/>
        <v>0</v>
      </c>
      <c r="AR224" s="29">
        <v>0</v>
      </c>
      <c r="AS224" s="29">
        <f t="shared" si="85"/>
        <v>0</v>
      </c>
      <c r="AT224" s="29">
        <v>0</v>
      </c>
      <c r="AU224" s="29">
        <f t="shared" si="86"/>
        <v>0</v>
      </c>
      <c r="AV224" s="29">
        <v>0</v>
      </c>
      <c r="AW224" s="29">
        <f t="shared" si="87"/>
        <v>0</v>
      </c>
    </row>
    <row r="225" spans="1:49">
      <c r="A225" s="2">
        <v>403</v>
      </c>
      <c r="B225" s="2" t="s">
        <v>205</v>
      </c>
      <c r="C225" s="2" t="s">
        <v>428</v>
      </c>
      <c r="D225" s="3">
        <v>203.28</v>
      </c>
      <c r="E225" s="3">
        <v>11.37</v>
      </c>
      <c r="F225" s="29">
        <v>0</v>
      </c>
      <c r="G225" s="29">
        <f t="shared" si="66"/>
        <v>0</v>
      </c>
      <c r="H225" s="29">
        <v>0</v>
      </c>
      <c r="I225" s="29">
        <f t="shared" si="67"/>
        <v>0</v>
      </c>
      <c r="J225" s="29">
        <v>0</v>
      </c>
      <c r="K225" s="29">
        <f t="shared" si="68"/>
        <v>0</v>
      </c>
      <c r="L225" s="29">
        <v>0</v>
      </c>
      <c r="M225" s="29">
        <f t="shared" si="69"/>
        <v>0</v>
      </c>
      <c r="N225" s="29">
        <v>0</v>
      </c>
      <c r="O225" s="29">
        <f t="shared" si="70"/>
        <v>0</v>
      </c>
      <c r="P225" s="29">
        <v>0</v>
      </c>
      <c r="Q225" s="29">
        <f t="shared" si="71"/>
        <v>0</v>
      </c>
      <c r="R225" s="29">
        <v>0</v>
      </c>
      <c r="S225" s="29">
        <f t="shared" si="72"/>
        <v>0</v>
      </c>
      <c r="T225" s="29">
        <v>0</v>
      </c>
      <c r="U225" s="29">
        <f t="shared" si="73"/>
        <v>0</v>
      </c>
      <c r="V225" s="29">
        <v>0</v>
      </c>
      <c r="W225" s="29">
        <f t="shared" si="74"/>
        <v>0</v>
      </c>
      <c r="X225" s="29">
        <v>0</v>
      </c>
      <c r="Y225" s="29">
        <f t="shared" si="75"/>
        <v>0</v>
      </c>
      <c r="Z225" s="29">
        <v>0</v>
      </c>
      <c r="AA225" s="29">
        <f t="shared" si="76"/>
        <v>0</v>
      </c>
      <c r="AB225" s="29">
        <v>0</v>
      </c>
      <c r="AC225" s="29">
        <f t="shared" si="77"/>
        <v>0</v>
      </c>
      <c r="AD225" s="29">
        <v>0</v>
      </c>
      <c r="AE225" s="29">
        <f t="shared" si="78"/>
        <v>0</v>
      </c>
      <c r="AF225" s="29">
        <v>0</v>
      </c>
      <c r="AG225" s="29">
        <f t="shared" si="79"/>
        <v>0</v>
      </c>
      <c r="AH225" s="29">
        <v>0</v>
      </c>
      <c r="AI225" s="29">
        <f t="shared" si="80"/>
        <v>0</v>
      </c>
      <c r="AJ225" s="29">
        <v>0</v>
      </c>
      <c r="AK225" s="29">
        <f t="shared" si="81"/>
        <v>0</v>
      </c>
      <c r="AL225" s="29">
        <v>0</v>
      </c>
      <c r="AM225" s="29">
        <f t="shared" si="82"/>
        <v>0</v>
      </c>
      <c r="AN225" s="29">
        <v>0</v>
      </c>
      <c r="AO225" s="29">
        <f t="shared" si="83"/>
        <v>0</v>
      </c>
      <c r="AP225" s="29">
        <v>826909.0625</v>
      </c>
      <c r="AQ225" s="29">
        <f t="shared" si="84"/>
        <v>6.9065607872983333E-3</v>
      </c>
      <c r="AR225" s="29">
        <v>1373200</v>
      </c>
      <c r="AS225" s="29">
        <f t="shared" si="85"/>
        <v>1.321821386577041E-2</v>
      </c>
      <c r="AT225" s="29">
        <v>0</v>
      </c>
      <c r="AU225" s="29">
        <f t="shared" si="86"/>
        <v>0</v>
      </c>
      <c r="AV225" s="29">
        <v>0</v>
      </c>
      <c r="AW225" s="29">
        <f t="shared" si="87"/>
        <v>0</v>
      </c>
    </row>
    <row r="226" spans="1:49">
      <c r="A226" s="2">
        <v>404</v>
      </c>
      <c r="B226" s="2" t="s">
        <v>205</v>
      </c>
      <c r="C226" s="2" t="s">
        <v>429</v>
      </c>
      <c r="D226" s="3">
        <v>203.28</v>
      </c>
      <c r="E226" s="3">
        <v>13.86</v>
      </c>
      <c r="F226" s="29">
        <v>0</v>
      </c>
      <c r="G226" s="29">
        <f t="shared" si="66"/>
        <v>0</v>
      </c>
      <c r="H226" s="29">
        <v>0</v>
      </c>
      <c r="I226" s="29">
        <f t="shared" si="67"/>
        <v>0</v>
      </c>
      <c r="J226" s="29">
        <v>0</v>
      </c>
      <c r="K226" s="29">
        <f t="shared" si="68"/>
        <v>0</v>
      </c>
      <c r="L226" s="29">
        <v>0</v>
      </c>
      <c r="M226" s="29">
        <f t="shared" si="69"/>
        <v>0</v>
      </c>
      <c r="N226" s="29">
        <v>0</v>
      </c>
      <c r="O226" s="29">
        <f t="shared" si="70"/>
        <v>0</v>
      </c>
      <c r="P226" s="29">
        <v>0</v>
      </c>
      <c r="Q226" s="29">
        <f t="shared" si="71"/>
        <v>0</v>
      </c>
      <c r="R226" s="29">
        <v>0</v>
      </c>
      <c r="S226" s="29">
        <f t="shared" si="72"/>
        <v>0</v>
      </c>
      <c r="T226" s="29">
        <v>0</v>
      </c>
      <c r="U226" s="29">
        <f t="shared" si="73"/>
        <v>0</v>
      </c>
      <c r="V226" s="29">
        <v>0</v>
      </c>
      <c r="W226" s="29">
        <f t="shared" si="74"/>
        <v>0</v>
      </c>
      <c r="X226" s="29">
        <v>0</v>
      </c>
      <c r="Y226" s="29">
        <f t="shared" si="75"/>
        <v>0</v>
      </c>
      <c r="Z226" s="29">
        <v>814000</v>
      </c>
      <c r="AA226" s="29">
        <f t="shared" si="76"/>
        <v>3.1068415590901027E-3</v>
      </c>
      <c r="AB226" s="29">
        <v>1387636.34375</v>
      </c>
      <c r="AC226" s="29">
        <f t="shared" si="77"/>
        <v>4.5394022344811573E-3</v>
      </c>
      <c r="AD226" s="29">
        <v>3644480</v>
      </c>
      <c r="AE226" s="29">
        <f t="shared" si="78"/>
        <v>1.699332533842764E-2</v>
      </c>
      <c r="AF226" s="29">
        <v>3080533.25</v>
      </c>
      <c r="AG226" s="29">
        <f t="shared" si="79"/>
        <v>1.4511899153677418E-2</v>
      </c>
      <c r="AH226" s="29">
        <v>0</v>
      </c>
      <c r="AI226" s="29">
        <f t="shared" si="80"/>
        <v>0</v>
      </c>
      <c r="AJ226" s="29">
        <v>271200</v>
      </c>
      <c r="AK226" s="29">
        <f t="shared" si="81"/>
        <v>1.0560162217467088E-3</v>
      </c>
      <c r="AL226" s="29">
        <v>1907621</v>
      </c>
      <c r="AM226" s="29">
        <f t="shared" si="82"/>
        <v>1.6820896296032301E-2</v>
      </c>
      <c r="AN226" s="29">
        <v>4490541.5</v>
      </c>
      <c r="AO226" s="29">
        <f t="shared" si="83"/>
        <v>3.9826779558750726E-2</v>
      </c>
      <c r="AP226" s="29">
        <v>723066.6875</v>
      </c>
      <c r="AQ226" s="29">
        <f t="shared" si="84"/>
        <v>6.0392421089098874E-3</v>
      </c>
      <c r="AR226" s="29">
        <v>0</v>
      </c>
      <c r="AS226" s="29">
        <f t="shared" si="85"/>
        <v>0</v>
      </c>
      <c r="AT226" s="29">
        <v>0</v>
      </c>
      <c r="AU226" s="29">
        <f t="shared" si="86"/>
        <v>0</v>
      </c>
      <c r="AV226" s="29">
        <v>0</v>
      </c>
      <c r="AW226" s="29">
        <f t="shared" si="87"/>
        <v>0</v>
      </c>
    </row>
    <row r="227" spans="1:49">
      <c r="A227" s="2">
        <v>405</v>
      </c>
      <c r="B227" s="2" t="s">
        <v>205</v>
      </c>
      <c r="C227" s="2" t="s">
        <v>430</v>
      </c>
      <c r="D227" s="3">
        <v>203.28</v>
      </c>
      <c r="E227" s="3">
        <v>16.25</v>
      </c>
      <c r="F227" s="29">
        <v>0</v>
      </c>
      <c r="G227" s="29">
        <f t="shared" si="66"/>
        <v>0</v>
      </c>
      <c r="H227" s="29">
        <v>0</v>
      </c>
      <c r="I227" s="29">
        <f t="shared" si="67"/>
        <v>0</v>
      </c>
      <c r="J227" s="29">
        <v>0</v>
      </c>
      <c r="K227" s="29">
        <f t="shared" si="68"/>
        <v>0</v>
      </c>
      <c r="L227" s="29">
        <v>0</v>
      </c>
      <c r="M227" s="29">
        <f t="shared" si="69"/>
        <v>0</v>
      </c>
      <c r="N227" s="29">
        <v>0</v>
      </c>
      <c r="O227" s="29">
        <f t="shared" si="70"/>
        <v>0</v>
      </c>
      <c r="P227" s="29">
        <v>0</v>
      </c>
      <c r="Q227" s="29">
        <f t="shared" si="71"/>
        <v>0</v>
      </c>
      <c r="R227" s="29">
        <v>0</v>
      </c>
      <c r="S227" s="29">
        <f t="shared" si="72"/>
        <v>0</v>
      </c>
      <c r="T227" s="29">
        <v>0</v>
      </c>
      <c r="U227" s="29">
        <f t="shared" si="73"/>
        <v>0</v>
      </c>
      <c r="V227" s="29">
        <v>0</v>
      </c>
      <c r="W227" s="29">
        <f t="shared" si="74"/>
        <v>0</v>
      </c>
      <c r="X227" s="29">
        <v>0</v>
      </c>
      <c r="Y227" s="29">
        <f t="shared" si="75"/>
        <v>0</v>
      </c>
      <c r="Z227" s="29">
        <v>0</v>
      </c>
      <c r="AA227" s="29">
        <f t="shared" si="76"/>
        <v>0</v>
      </c>
      <c r="AB227" s="29">
        <v>0</v>
      </c>
      <c r="AC227" s="29">
        <f t="shared" si="77"/>
        <v>0</v>
      </c>
      <c r="AD227" s="29">
        <v>0</v>
      </c>
      <c r="AE227" s="29">
        <f t="shared" si="78"/>
        <v>0</v>
      </c>
      <c r="AF227" s="29">
        <v>0</v>
      </c>
      <c r="AG227" s="29">
        <f t="shared" si="79"/>
        <v>0</v>
      </c>
      <c r="AH227" s="29">
        <v>0</v>
      </c>
      <c r="AI227" s="29">
        <f t="shared" si="80"/>
        <v>0</v>
      </c>
      <c r="AJ227" s="29">
        <v>0</v>
      </c>
      <c r="AK227" s="29">
        <f t="shared" si="81"/>
        <v>0</v>
      </c>
      <c r="AL227" s="29">
        <v>2446826.75</v>
      </c>
      <c r="AM227" s="29">
        <f t="shared" si="82"/>
        <v>2.1575469664104008E-2</v>
      </c>
      <c r="AN227" s="29">
        <v>733200</v>
      </c>
      <c r="AO227" s="29">
        <f t="shared" si="83"/>
        <v>6.5027780664038025E-3</v>
      </c>
      <c r="AP227" s="29">
        <v>0</v>
      </c>
      <c r="AQ227" s="29">
        <f t="shared" si="84"/>
        <v>0</v>
      </c>
      <c r="AR227" s="29">
        <v>0</v>
      </c>
      <c r="AS227" s="29">
        <f t="shared" si="85"/>
        <v>0</v>
      </c>
      <c r="AT227" s="29">
        <v>0</v>
      </c>
      <c r="AU227" s="29">
        <f t="shared" si="86"/>
        <v>0</v>
      </c>
      <c r="AV227" s="29">
        <v>0</v>
      </c>
      <c r="AW227" s="29">
        <f t="shared" si="87"/>
        <v>0</v>
      </c>
    </row>
    <row r="228" spans="1:49">
      <c r="A228" s="2">
        <v>406</v>
      </c>
      <c r="B228" s="2" t="s">
        <v>205</v>
      </c>
      <c r="C228" s="2" t="s">
        <v>431</v>
      </c>
      <c r="D228" s="3">
        <v>203.28</v>
      </c>
      <c r="E228" s="3">
        <v>17.82</v>
      </c>
      <c r="F228" s="29">
        <v>0</v>
      </c>
      <c r="G228" s="29">
        <f t="shared" si="66"/>
        <v>0</v>
      </c>
      <c r="H228" s="29">
        <v>0</v>
      </c>
      <c r="I228" s="29">
        <f t="shared" si="67"/>
        <v>0</v>
      </c>
      <c r="J228" s="29">
        <v>0</v>
      </c>
      <c r="K228" s="29">
        <f t="shared" si="68"/>
        <v>0</v>
      </c>
      <c r="L228" s="29">
        <v>0</v>
      </c>
      <c r="M228" s="29">
        <f t="shared" si="69"/>
        <v>0</v>
      </c>
      <c r="N228" s="29">
        <v>0</v>
      </c>
      <c r="O228" s="29">
        <f t="shared" si="70"/>
        <v>0</v>
      </c>
      <c r="P228" s="29">
        <v>0</v>
      </c>
      <c r="Q228" s="29">
        <f t="shared" si="71"/>
        <v>0</v>
      </c>
      <c r="R228" s="29">
        <v>0</v>
      </c>
      <c r="S228" s="29">
        <f t="shared" si="72"/>
        <v>0</v>
      </c>
      <c r="T228" s="29">
        <v>0</v>
      </c>
      <c r="U228" s="29">
        <f t="shared" si="73"/>
        <v>0</v>
      </c>
      <c r="V228" s="29">
        <v>6595527.5</v>
      </c>
      <c r="W228" s="29">
        <f t="shared" si="74"/>
        <v>1.5996600334559033E-2</v>
      </c>
      <c r="X228" s="29">
        <v>5857986</v>
      </c>
      <c r="Y228" s="29">
        <f t="shared" si="75"/>
        <v>1.5928042480610079E-2</v>
      </c>
      <c r="Z228" s="29">
        <v>1384560</v>
      </c>
      <c r="AA228" s="29">
        <f t="shared" si="76"/>
        <v>5.284531387043971E-3</v>
      </c>
      <c r="AB228" s="29">
        <v>694690.90625</v>
      </c>
      <c r="AC228" s="29">
        <f t="shared" si="77"/>
        <v>2.2725561104740919E-3</v>
      </c>
      <c r="AD228" s="29">
        <v>0</v>
      </c>
      <c r="AE228" s="29">
        <f t="shared" si="78"/>
        <v>0</v>
      </c>
      <c r="AF228" s="29">
        <v>0</v>
      </c>
      <c r="AG228" s="29">
        <f t="shared" si="79"/>
        <v>0</v>
      </c>
      <c r="AH228" s="29">
        <v>0</v>
      </c>
      <c r="AI228" s="29">
        <f t="shared" si="80"/>
        <v>0</v>
      </c>
      <c r="AJ228" s="29">
        <v>0</v>
      </c>
      <c r="AK228" s="29">
        <f t="shared" si="81"/>
        <v>0</v>
      </c>
      <c r="AL228" s="29">
        <v>0</v>
      </c>
      <c r="AM228" s="29">
        <f t="shared" si="82"/>
        <v>0</v>
      </c>
      <c r="AN228" s="29">
        <v>0</v>
      </c>
      <c r="AO228" s="29">
        <f t="shared" si="83"/>
        <v>0</v>
      </c>
      <c r="AP228" s="29">
        <v>0</v>
      </c>
      <c r="AQ228" s="29">
        <f t="shared" si="84"/>
        <v>0</v>
      </c>
      <c r="AR228" s="29">
        <v>0</v>
      </c>
      <c r="AS228" s="29">
        <f t="shared" si="85"/>
        <v>0</v>
      </c>
      <c r="AT228" s="29">
        <v>0</v>
      </c>
      <c r="AU228" s="29">
        <f t="shared" si="86"/>
        <v>0</v>
      </c>
      <c r="AV228" s="29">
        <v>0</v>
      </c>
      <c r="AW228" s="29">
        <f t="shared" si="87"/>
        <v>0</v>
      </c>
    </row>
    <row r="229" spans="1:49">
      <c r="A229" s="2">
        <v>407</v>
      </c>
      <c r="B229" s="2" t="s">
        <v>205</v>
      </c>
      <c r="C229" s="2" t="s">
        <v>432</v>
      </c>
      <c r="D229" s="3">
        <v>203.28</v>
      </c>
      <c r="E229" s="3">
        <v>19.690000000000001</v>
      </c>
      <c r="F229" s="29">
        <v>0</v>
      </c>
      <c r="G229" s="29">
        <f t="shared" si="66"/>
        <v>0</v>
      </c>
      <c r="H229" s="29">
        <v>0</v>
      </c>
      <c r="I229" s="29">
        <f t="shared" si="67"/>
        <v>0</v>
      </c>
      <c r="J229" s="29">
        <v>0</v>
      </c>
      <c r="K229" s="29">
        <f t="shared" si="68"/>
        <v>0</v>
      </c>
      <c r="L229" s="29">
        <v>0</v>
      </c>
      <c r="M229" s="29">
        <f t="shared" si="69"/>
        <v>0</v>
      </c>
      <c r="N229" s="29">
        <v>0</v>
      </c>
      <c r="O229" s="29">
        <f t="shared" si="70"/>
        <v>0</v>
      </c>
      <c r="P229" s="29">
        <v>0</v>
      </c>
      <c r="Q229" s="29">
        <f t="shared" si="71"/>
        <v>0</v>
      </c>
      <c r="R229" s="29">
        <v>0</v>
      </c>
      <c r="S229" s="29">
        <f t="shared" si="72"/>
        <v>0</v>
      </c>
      <c r="T229" s="29">
        <v>0</v>
      </c>
      <c r="U229" s="29">
        <f t="shared" si="73"/>
        <v>0</v>
      </c>
      <c r="V229" s="29">
        <v>776711.125</v>
      </c>
      <c r="W229" s="29">
        <f t="shared" si="74"/>
        <v>1.8838125444902961E-3</v>
      </c>
      <c r="X229" s="29">
        <v>0</v>
      </c>
      <c r="Y229" s="29">
        <f t="shared" si="75"/>
        <v>0</v>
      </c>
      <c r="Z229" s="29">
        <v>0</v>
      </c>
      <c r="AA229" s="29">
        <f t="shared" si="76"/>
        <v>0</v>
      </c>
      <c r="AB229" s="29">
        <v>0</v>
      </c>
      <c r="AC229" s="29">
        <f t="shared" si="77"/>
        <v>0</v>
      </c>
      <c r="AD229" s="29">
        <v>0</v>
      </c>
      <c r="AE229" s="29">
        <f t="shared" si="78"/>
        <v>0</v>
      </c>
      <c r="AF229" s="29">
        <v>0</v>
      </c>
      <c r="AG229" s="29">
        <f t="shared" si="79"/>
        <v>0</v>
      </c>
      <c r="AH229" s="29">
        <v>0</v>
      </c>
      <c r="AI229" s="29">
        <f t="shared" si="80"/>
        <v>0</v>
      </c>
      <c r="AJ229" s="29">
        <v>0</v>
      </c>
      <c r="AK229" s="29">
        <f t="shared" si="81"/>
        <v>0</v>
      </c>
      <c r="AL229" s="29">
        <v>0</v>
      </c>
      <c r="AM229" s="29">
        <f t="shared" si="82"/>
        <v>0</v>
      </c>
      <c r="AN229" s="29">
        <v>0</v>
      </c>
      <c r="AO229" s="29">
        <f t="shared" si="83"/>
        <v>0</v>
      </c>
      <c r="AP229" s="29">
        <v>0</v>
      </c>
      <c r="AQ229" s="29">
        <f t="shared" si="84"/>
        <v>0</v>
      </c>
      <c r="AR229" s="29">
        <v>0</v>
      </c>
      <c r="AS229" s="29">
        <f t="shared" si="85"/>
        <v>0</v>
      </c>
      <c r="AT229" s="29">
        <v>0</v>
      </c>
      <c r="AU229" s="29">
        <f t="shared" si="86"/>
        <v>0</v>
      </c>
      <c r="AV229" s="29">
        <v>0</v>
      </c>
      <c r="AW229" s="29">
        <f t="shared" si="87"/>
        <v>0</v>
      </c>
    </row>
    <row r="230" spans="1:49">
      <c r="A230" s="2">
        <v>408</v>
      </c>
      <c r="B230" s="2" t="s">
        <v>205</v>
      </c>
      <c r="C230" s="2" t="s">
        <v>433</v>
      </c>
      <c r="D230" s="3">
        <v>203.28</v>
      </c>
      <c r="E230" s="3">
        <v>20.98</v>
      </c>
      <c r="F230" s="29">
        <v>0</v>
      </c>
      <c r="G230" s="29">
        <f t="shared" si="66"/>
        <v>0</v>
      </c>
      <c r="H230" s="29">
        <v>0</v>
      </c>
      <c r="I230" s="29">
        <f t="shared" si="67"/>
        <v>0</v>
      </c>
      <c r="J230" s="29">
        <v>0</v>
      </c>
      <c r="K230" s="29">
        <f t="shared" si="68"/>
        <v>0</v>
      </c>
      <c r="L230" s="29">
        <v>0</v>
      </c>
      <c r="M230" s="29">
        <f t="shared" si="69"/>
        <v>0</v>
      </c>
      <c r="N230" s="29">
        <v>0</v>
      </c>
      <c r="O230" s="29">
        <f t="shared" si="70"/>
        <v>0</v>
      </c>
      <c r="P230" s="29">
        <v>0</v>
      </c>
      <c r="Q230" s="29">
        <f t="shared" si="71"/>
        <v>0</v>
      </c>
      <c r="R230" s="29">
        <v>627714.3125</v>
      </c>
      <c r="S230" s="29">
        <f t="shared" si="72"/>
        <v>5.8699101782879923E-4</v>
      </c>
      <c r="T230" s="29">
        <v>527961.4375</v>
      </c>
      <c r="U230" s="29">
        <f t="shared" si="73"/>
        <v>5.358228244716648E-4</v>
      </c>
      <c r="V230" s="29">
        <v>0</v>
      </c>
      <c r="W230" s="29">
        <f t="shared" si="74"/>
        <v>0</v>
      </c>
      <c r="X230" s="29">
        <v>0</v>
      </c>
      <c r="Y230" s="29">
        <f t="shared" si="75"/>
        <v>0</v>
      </c>
      <c r="Z230" s="29">
        <v>0</v>
      </c>
      <c r="AA230" s="29">
        <f t="shared" si="76"/>
        <v>0</v>
      </c>
      <c r="AB230" s="29">
        <v>0</v>
      </c>
      <c r="AC230" s="29">
        <f t="shared" si="77"/>
        <v>0</v>
      </c>
      <c r="AD230" s="29">
        <v>0</v>
      </c>
      <c r="AE230" s="29">
        <f t="shared" si="78"/>
        <v>0</v>
      </c>
      <c r="AF230" s="29">
        <v>0</v>
      </c>
      <c r="AG230" s="29">
        <f t="shared" si="79"/>
        <v>0</v>
      </c>
      <c r="AH230" s="29">
        <v>0</v>
      </c>
      <c r="AI230" s="29">
        <f t="shared" si="80"/>
        <v>0</v>
      </c>
      <c r="AJ230" s="29">
        <v>0</v>
      </c>
      <c r="AK230" s="29">
        <f t="shared" si="81"/>
        <v>0</v>
      </c>
      <c r="AL230" s="29">
        <v>0</v>
      </c>
      <c r="AM230" s="29">
        <f t="shared" si="82"/>
        <v>0</v>
      </c>
      <c r="AN230" s="29">
        <v>0</v>
      </c>
      <c r="AO230" s="29">
        <f t="shared" si="83"/>
        <v>0</v>
      </c>
      <c r="AP230" s="29">
        <v>0</v>
      </c>
      <c r="AQ230" s="29">
        <f t="shared" si="84"/>
        <v>0</v>
      </c>
      <c r="AR230" s="29">
        <v>0</v>
      </c>
      <c r="AS230" s="29">
        <f t="shared" si="85"/>
        <v>0</v>
      </c>
      <c r="AT230" s="29">
        <v>0</v>
      </c>
      <c r="AU230" s="29">
        <f t="shared" si="86"/>
        <v>0</v>
      </c>
      <c r="AV230" s="29">
        <v>0</v>
      </c>
      <c r="AW230" s="29">
        <f t="shared" si="87"/>
        <v>0</v>
      </c>
    </row>
    <row r="231" spans="1:49">
      <c r="A231" s="2">
        <v>409</v>
      </c>
      <c r="B231" s="2" t="s">
        <v>205</v>
      </c>
      <c r="C231" s="2" t="s">
        <v>434</v>
      </c>
      <c r="D231" s="3">
        <v>203.28</v>
      </c>
      <c r="E231" s="3">
        <v>23.09</v>
      </c>
      <c r="F231" s="29">
        <v>0</v>
      </c>
      <c r="G231" s="29">
        <f t="shared" si="66"/>
        <v>0</v>
      </c>
      <c r="H231" s="29">
        <v>0</v>
      </c>
      <c r="I231" s="29">
        <f t="shared" si="67"/>
        <v>0</v>
      </c>
      <c r="J231" s="29">
        <v>1945813.25</v>
      </c>
      <c r="K231" s="29">
        <f t="shared" si="68"/>
        <v>2.8273516172793497E-3</v>
      </c>
      <c r="L231" s="29">
        <v>2562000</v>
      </c>
      <c r="M231" s="29">
        <f t="shared" si="69"/>
        <v>2.9186193914617791E-3</v>
      </c>
      <c r="N231" s="29">
        <v>0</v>
      </c>
      <c r="O231" s="29">
        <f t="shared" si="70"/>
        <v>0</v>
      </c>
      <c r="P231" s="29">
        <v>0</v>
      </c>
      <c r="Q231" s="29">
        <f t="shared" si="71"/>
        <v>0</v>
      </c>
      <c r="R231" s="29">
        <v>0</v>
      </c>
      <c r="S231" s="29">
        <f t="shared" si="72"/>
        <v>0</v>
      </c>
      <c r="T231" s="29">
        <v>0</v>
      </c>
      <c r="U231" s="29">
        <f t="shared" si="73"/>
        <v>0</v>
      </c>
      <c r="V231" s="29">
        <v>0</v>
      </c>
      <c r="W231" s="29">
        <f t="shared" si="74"/>
        <v>0</v>
      </c>
      <c r="X231" s="29">
        <v>0</v>
      </c>
      <c r="Y231" s="29">
        <f t="shared" si="75"/>
        <v>0</v>
      </c>
      <c r="Z231" s="29">
        <v>0</v>
      </c>
      <c r="AA231" s="29">
        <f t="shared" si="76"/>
        <v>0</v>
      </c>
      <c r="AB231" s="29">
        <v>0</v>
      </c>
      <c r="AC231" s="29">
        <f t="shared" si="77"/>
        <v>0</v>
      </c>
      <c r="AD231" s="29">
        <v>0</v>
      </c>
      <c r="AE231" s="29">
        <f t="shared" si="78"/>
        <v>0</v>
      </c>
      <c r="AF231" s="29">
        <v>0</v>
      </c>
      <c r="AG231" s="29">
        <f t="shared" si="79"/>
        <v>0</v>
      </c>
      <c r="AH231" s="29">
        <v>0</v>
      </c>
      <c r="AI231" s="29">
        <f t="shared" si="80"/>
        <v>0</v>
      </c>
      <c r="AJ231" s="29">
        <v>0</v>
      </c>
      <c r="AK231" s="29">
        <f t="shared" si="81"/>
        <v>0</v>
      </c>
      <c r="AL231" s="29">
        <v>0</v>
      </c>
      <c r="AM231" s="29">
        <f t="shared" si="82"/>
        <v>0</v>
      </c>
      <c r="AN231" s="29">
        <v>0</v>
      </c>
      <c r="AO231" s="29">
        <f t="shared" si="83"/>
        <v>0</v>
      </c>
      <c r="AP231" s="29">
        <v>0</v>
      </c>
      <c r="AQ231" s="29">
        <f t="shared" si="84"/>
        <v>0</v>
      </c>
      <c r="AR231" s="29">
        <v>0</v>
      </c>
      <c r="AS231" s="29">
        <f t="shared" si="85"/>
        <v>0</v>
      </c>
      <c r="AT231" s="29">
        <v>0</v>
      </c>
      <c r="AU231" s="29">
        <f t="shared" si="86"/>
        <v>0</v>
      </c>
      <c r="AV231" s="29">
        <v>0</v>
      </c>
      <c r="AW231" s="29">
        <f t="shared" si="87"/>
        <v>0</v>
      </c>
    </row>
    <row r="232" spans="1:49">
      <c r="A232" s="2">
        <v>410</v>
      </c>
      <c r="B232" s="2" t="s">
        <v>205</v>
      </c>
      <c r="C232" s="2" t="s">
        <v>435</v>
      </c>
      <c r="D232" s="3">
        <v>203.28</v>
      </c>
      <c r="E232" s="3">
        <v>24.13</v>
      </c>
      <c r="F232" s="29">
        <v>0</v>
      </c>
      <c r="G232" s="29">
        <f t="shared" si="66"/>
        <v>0</v>
      </c>
      <c r="H232" s="29">
        <v>0</v>
      </c>
      <c r="I232" s="29">
        <f t="shared" si="67"/>
        <v>0</v>
      </c>
      <c r="J232" s="29">
        <v>3790306</v>
      </c>
      <c r="K232" s="29">
        <f t="shared" si="68"/>
        <v>5.5074801238421123E-3</v>
      </c>
      <c r="L232" s="29">
        <v>691200</v>
      </c>
      <c r="M232" s="29">
        <f t="shared" si="69"/>
        <v>7.8741207001498115E-4</v>
      </c>
      <c r="N232" s="29">
        <v>0</v>
      </c>
      <c r="O232" s="29">
        <f t="shared" si="70"/>
        <v>0</v>
      </c>
      <c r="P232" s="29">
        <v>0</v>
      </c>
      <c r="Q232" s="29">
        <f t="shared" si="71"/>
        <v>0</v>
      </c>
      <c r="R232" s="29">
        <v>0</v>
      </c>
      <c r="S232" s="29">
        <f t="shared" si="72"/>
        <v>0</v>
      </c>
      <c r="T232" s="29">
        <v>0</v>
      </c>
      <c r="U232" s="29">
        <f t="shared" si="73"/>
        <v>0</v>
      </c>
      <c r="V232" s="29">
        <v>0</v>
      </c>
      <c r="W232" s="29">
        <f t="shared" si="74"/>
        <v>0</v>
      </c>
      <c r="X232" s="29">
        <v>0</v>
      </c>
      <c r="Y232" s="29">
        <f t="shared" si="75"/>
        <v>0</v>
      </c>
      <c r="Z232" s="29">
        <v>0</v>
      </c>
      <c r="AA232" s="29">
        <f t="shared" si="76"/>
        <v>0</v>
      </c>
      <c r="AB232" s="29">
        <v>0</v>
      </c>
      <c r="AC232" s="29">
        <f t="shared" si="77"/>
        <v>0</v>
      </c>
      <c r="AD232" s="29">
        <v>0</v>
      </c>
      <c r="AE232" s="29">
        <f t="shared" si="78"/>
        <v>0</v>
      </c>
      <c r="AF232" s="29">
        <v>0</v>
      </c>
      <c r="AG232" s="29">
        <f t="shared" si="79"/>
        <v>0</v>
      </c>
      <c r="AH232" s="29">
        <v>0</v>
      </c>
      <c r="AI232" s="29">
        <f t="shared" si="80"/>
        <v>0</v>
      </c>
      <c r="AJ232" s="29">
        <v>0</v>
      </c>
      <c r="AK232" s="29">
        <f t="shared" si="81"/>
        <v>0</v>
      </c>
      <c r="AL232" s="29">
        <v>0</v>
      </c>
      <c r="AM232" s="29">
        <f t="shared" si="82"/>
        <v>0</v>
      </c>
      <c r="AN232" s="29">
        <v>0</v>
      </c>
      <c r="AO232" s="29">
        <f t="shared" si="83"/>
        <v>0</v>
      </c>
      <c r="AP232" s="29">
        <v>0</v>
      </c>
      <c r="AQ232" s="29">
        <f t="shared" si="84"/>
        <v>0</v>
      </c>
      <c r="AR232" s="29">
        <v>0</v>
      </c>
      <c r="AS232" s="29">
        <f t="shared" si="85"/>
        <v>0</v>
      </c>
      <c r="AT232" s="29">
        <v>0</v>
      </c>
      <c r="AU232" s="29">
        <f t="shared" si="86"/>
        <v>0</v>
      </c>
      <c r="AV232" s="29">
        <v>0</v>
      </c>
      <c r="AW232" s="29">
        <f t="shared" si="87"/>
        <v>0</v>
      </c>
    </row>
    <row r="233" spans="1:49">
      <c r="A233" s="2">
        <v>411</v>
      </c>
      <c r="B233" s="2" t="s">
        <v>205</v>
      </c>
      <c r="C233" s="2" t="s">
        <v>436</v>
      </c>
      <c r="D233" s="3">
        <v>203.28</v>
      </c>
      <c r="E233" s="3">
        <v>25.62</v>
      </c>
      <c r="F233" s="29">
        <v>3981600</v>
      </c>
      <c r="G233" s="29">
        <f t="shared" si="66"/>
        <v>2.6708411552196124E-2</v>
      </c>
      <c r="H233" s="29">
        <v>6431238</v>
      </c>
      <c r="I233" s="29">
        <f t="shared" si="67"/>
        <v>4.2272343249045871E-2</v>
      </c>
      <c r="J233" s="29">
        <v>31410806</v>
      </c>
      <c r="K233" s="29">
        <f t="shared" si="68"/>
        <v>4.564127268850076E-2</v>
      </c>
      <c r="L233" s="29">
        <v>60797764</v>
      </c>
      <c r="M233" s="29">
        <f t="shared" si="69"/>
        <v>6.9260551509725557E-2</v>
      </c>
      <c r="N233" s="29">
        <v>0</v>
      </c>
      <c r="O233" s="29">
        <f t="shared" si="70"/>
        <v>0</v>
      </c>
      <c r="P233" s="29">
        <v>25409524</v>
      </c>
      <c r="Q233" s="29">
        <f t="shared" si="71"/>
        <v>2.631832245847306E-2</v>
      </c>
      <c r="R233" s="29">
        <v>5158400</v>
      </c>
      <c r="S233" s="29">
        <f t="shared" si="72"/>
        <v>4.8237460992544721E-3</v>
      </c>
      <c r="T233" s="29">
        <v>0</v>
      </c>
      <c r="U233" s="29">
        <f t="shared" si="73"/>
        <v>0</v>
      </c>
      <c r="V233" s="29">
        <v>0</v>
      </c>
      <c r="W233" s="29">
        <f t="shared" si="74"/>
        <v>0</v>
      </c>
      <c r="X233" s="29">
        <v>688320</v>
      </c>
      <c r="Y233" s="29">
        <f t="shared" si="75"/>
        <v>1.8715630594292186E-3</v>
      </c>
      <c r="Z233" s="29">
        <v>0</v>
      </c>
      <c r="AA233" s="29">
        <f t="shared" si="76"/>
        <v>0</v>
      </c>
      <c r="AB233" s="29">
        <v>0</v>
      </c>
      <c r="AC233" s="29">
        <f t="shared" si="77"/>
        <v>0</v>
      </c>
      <c r="AD233" s="29">
        <v>0</v>
      </c>
      <c r="AE233" s="29">
        <f t="shared" si="78"/>
        <v>0</v>
      </c>
      <c r="AF233" s="29">
        <v>0</v>
      </c>
      <c r="AG233" s="29">
        <f t="shared" si="79"/>
        <v>0</v>
      </c>
      <c r="AH233" s="29">
        <v>121846.15234375</v>
      </c>
      <c r="AI233" s="29">
        <f t="shared" si="80"/>
        <v>4.9940009527961958E-4</v>
      </c>
      <c r="AJ233" s="29">
        <v>0</v>
      </c>
      <c r="AK233" s="29">
        <f t="shared" si="81"/>
        <v>0</v>
      </c>
      <c r="AL233" s="29">
        <v>0</v>
      </c>
      <c r="AM233" s="29">
        <f t="shared" si="82"/>
        <v>0</v>
      </c>
      <c r="AN233" s="29">
        <v>0</v>
      </c>
      <c r="AO233" s="29">
        <f t="shared" si="83"/>
        <v>0</v>
      </c>
      <c r="AP233" s="29">
        <v>0</v>
      </c>
      <c r="AQ233" s="29">
        <f t="shared" si="84"/>
        <v>0</v>
      </c>
      <c r="AR233" s="29">
        <v>0</v>
      </c>
      <c r="AS233" s="29">
        <f t="shared" si="85"/>
        <v>0</v>
      </c>
      <c r="AT233" s="29">
        <v>0</v>
      </c>
      <c r="AU233" s="29">
        <f t="shared" si="86"/>
        <v>0</v>
      </c>
      <c r="AV233" s="29">
        <v>0</v>
      </c>
      <c r="AW233" s="29">
        <f t="shared" si="87"/>
        <v>0</v>
      </c>
    </row>
    <row r="234" spans="1:49">
      <c r="A234" s="2">
        <v>412</v>
      </c>
      <c r="B234" s="2" t="s">
        <v>205</v>
      </c>
      <c r="C234" s="2" t="s">
        <v>437</v>
      </c>
      <c r="D234" s="3">
        <v>203.28</v>
      </c>
      <c r="E234" s="3">
        <v>26.08</v>
      </c>
      <c r="F234" s="29">
        <v>191200</v>
      </c>
      <c r="G234" s="29">
        <f t="shared" si="66"/>
        <v>1.2825618567359602E-3</v>
      </c>
      <c r="H234" s="29">
        <v>873200</v>
      </c>
      <c r="I234" s="29">
        <f t="shared" si="67"/>
        <v>5.739518600472701E-3</v>
      </c>
      <c r="J234" s="29">
        <v>2313554.25</v>
      </c>
      <c r="K234" s="29">
        <f t="shared" si="68"/>
        <v>3.3616953478968307E-3</v>
      </c>
      <c r="L234" s="29">
        <v>0</v>
      </c>
      <c r="M234" s="29">
        <f t="shared" si="69"/>
        <v>0</v>
      </c>
      <c r="N234" s="29">
        <v>0</v>
      </c>
      <c r="O234" s="29">
        <f t="shared" si="70"/>
        <v>0</v>
      </c>
      <c r="P234" s="29">
        <v>2817050</v>
      </c>
      <c r="Q234" s="29">
        <f t="shared" si="71"/>
        <v>2.9178047680720638E-3</v>
      </c>
      <c r="R234" s="29">
        <v>0</v>
      </c>
      <c r="S234" s="29">
        <f t="shared" si="72"/>
        <v>0</v>
      </c>
      <c r="T234" s="29">
        <v>0</v>
      </c>
      <c r="U234" s="29">
        <f t="shared" si="73"/>
        <v>0</v>
      </c>
      <c r="V234" s="29">
        <v>0</v>
      </c>
      <c r="W234" s="29">
        <f t="shared" si="74"/>
        <v>0</v>
      </c>
      <c r="X234" s="29">
        <v>0</v>
      </c>
      <c r="Y234" s="29">
        <f t="shared" si="75"/>
        <v>0</v>
      </c>
      <c r="Z234" s="29">
        <v>0</v>
      </c>
      <c r="AA234" s="29">
        <f t="shared" si="76"/>
        <v>0</v>
      </c>
      <c r="AB234" s="29">
        <v>1221090.875</v>
      </c>
      <c r="AC234" s="29">
        <f t="shared" si="77"/>
        <v>3.994578746402592E-3</v>
      </c>
      <c r="AD234" s="29">
        <v>0</v>
      </c>
      <c r="AE234" s="29">
        <f t="shared" si="78"/>
        <v>0</v>
      </c>
      <c r="AF234" s="29">
        <v>0</v>
      </c>
      <c r="AG234" s="29">
        <f t="shared" si="79"/>
        <v>0</v>
      </c>
      <c r="AH234" s="29">
        <v>0</v>
      </c>
      <c r="AI234" s="29">
        <f t="shared" si="80"/>
        <v>0</v>
      </c>
      <c r="AJ234" s="29">
        <v>0</v>
      </c>
      <c r="AK234" s="29">
        <f t="shared" si="81"/>
        <v>0</v>
      </c>
      <c r="AL234" s="29">
        <v>0</v>
      </c>
      <c r="AM234" s="29">
        <f t="shared" si="82"/>
        <v>0</v>
      </c>
      <c r="AN234" s="29">
        <v>0</v>
      </c>
      <c r="AO234" s="29">
        <f t="shared" si="83"/>
        <v>0</v>
      </c>
      <c r="AP234" s="29">
        <v>0</v>
      </c>
      <c r="AQ234" s="29">
        <f t="shared" si="84"/>
        <v>0</v>
      </c>
      <c r="AR234" s="29">
        <v>0</v>
      </c>
      <c r="AS234" s="29">
        <f t="shared" si="85"/>
        <v>0</v>
      </c>
      <c r="AT234" s="29">
        <v>118200</v>
      </c>
      <c r="AU234" s="29">
        <f t="shared" si="86"/>
        <v>8.5729487043347094E-4</v>
      </c>
      <c r="AV234" s="29">
        <v>0</v>
      </c>
      <c r="AW234" s="29">
        <f t="shared" si="87"/>
        <v>0</v>
      </c>
    </row>
    <row r="235" spans="1:49">
      <c r="A235" s="2">
        <v>413</v>
      </c>
      <c r="B235" s="2" t="s">
        <v>205</v>
      </c>
      <c r="C235" s="2" t="s">
        <v>438</v>
      </c>
      <c r="D235" s="3">
        <v>203.4</v>
      </c>
      <c r="E235" s="3">
        <v>20.56</v>
      </c>
      <c r="F235" s="29">
        <v>0</v>
      </c>
      <c r="G235" s="29">
        <f t="shared" si="66"/>
        <v>0</v>
      </c>
      <c r="H235" s="29">
        <v>0</v>
      </c>
      <c r="I235" s="29">
        <f t="shared" si="67"/>
        <v>0</v>
      </c>
      <c r="J235" s="29">
        <v>0</v>
      </c>
      <c r="K235" s="29">
        <f t="shared" si="68"/>
        <v>0</v>
      </c>
      <c r="L235" s="29">
        <v>0</v>
      </c>
      <c r="M235" s="29">
        <f t="shared" si="69"/>
        <v>0</v>
      </c>
      <c r="N235" s="29">
        <v>0</v>
      </c>
      <c r="O235" s="29">
        <f t="shared" si="70"/>
        <v>0</v>
      </c>
      <c r="P235" s="29">
        <v>0</v>
      </c>
      <c r="Q235" s="29">
        <f t="shared" si="71"/>
        <v>0</v>
      </c>
      <c r="R235" s="29">
        <v>0</v>
      </c>
      <c r="S235" s="29">
        <f t="shared" si="72"/>
        <v>0</v>
      </c>
      <c r="T235" s="29">
        <v>0</v>
      </c>
      <c r="U235" s="29">
        <f t="shared" si="73"/>
        <v>0</v>
      </c>
      <c r="V235" s="29">
        <v>0</v>
      </c>
      <c r="W235" s="29">
        <f t="shared" si="74"/>
        <v>0</v>
      </c>
      <c r="X235" s="29">
        <v>0</v>
      </c>
      <c r="Y235" s="29">
        <f t="shared" si="75"/>
        <v>0</v>
      </c>
      <c r="Z235" s="29">
        <v>7204978</v>
      </c>
      <c r="AA235" s="29">
        <f t="shared" si="76"/>
        <v>2.7499662263795931E-2</v>
      </c>
      <c r="AB235" s="29">
        <v>7959410.5</v>
      </c>
      <c r="AC235" s="29">
        <f t="shared" si="77"/>
        <v>2.6037777095986921E-2</v>
      </c>
      <c r="AD235" s="29">
        <v>7523066.5</v>
      </c>
      <c r="AE235" s="29">
        <f t="shared" si="78"/>
        <v>3.5078232443894915E-2</v>
      </c>
      <c r="AF235" s="29">
        <v>7195155.5</v>
      </c>
      <c r="AG235" s="29">
        <f t="shared" si="79"/>
        <v>3.3895226097958017E-2</v>
      </c>
      <c r="AH235" s="29">
        <v>0</v>
      </c>
      <c r="AI235" s="29">
        <f t="shared" si="80"/>
        <v>0</v>
      </c>
      <c r="AJ235" s="29">
        <v>0</v>
      </c>
      <c r="AK235" s="29">
        <f t="shared" si="81"/>
        <v>0</v>
      </c>
      <c r="AL235" s="29">
        <v>0</v>
      </c>
      <c r="AM235" s="29">
        <f t="shared" si="82"/>
        <v>0</v>
      </c>
      <c r="AN235" s="29">
        <v>0</v>
      </c>
      <c r="AO235" s="29">
        <f t="shared" si="83"/>
        <v>0</v>
      </c>
      <c r="AP235" s="29">
        <v>0</v>
      </c>
      <c r="AQ235" s="29">
        <f t="shared" si="84"/>
        <v>0</v>
      </c>
      <c r="AR235" s="29">
        <v>0</v>
      </c>
      <c r="AS235" s="29">
        <f t="shared" si="85"/>
        <v>0</v>
      </c>
      <c r="AT235" s="29">
        <v>0</v>
      </c>
      <c r="AU235" s="29">
        <f t="shared" si="86"/>
        <v>0</v>
      </c>
      <c r="AV235" s="29">
        <v>0</v>
      </c>
      <c r="AW235" s="29">
        <f t="shared" si="87"/>
        <v>0</v>
      </c>
    </row>
    <row r="236" spans="1:49">
      <c r="A236" s="2">
        <v>414</v>
      </c>
      <c r="B236" s="2" t="s">
        <v>205</v>
      </c>
      <c r="C236" s="2" t="s">
        <v>439</v>
      </c>
      <c r="D236" s="3">
        <v>203.52</v>
      </c>
      <c r="E236" s="3">
        <v>12.59</v>
      </c>
      <c r="F236" s="29">
        <v>0</v>
      </c>
      <c r="G236" s="29">
        <f t="shared" si="66"/>
        <v>0</v>
      </c>
      <c r="H236" s="29">
        <v>0</v>
      </c>
      <c r="I236" s="29">
        <f t="shared" si="67"/>
        <v>0</v>
      </c>
      <c r="J236" s="29">
        <v>0</v>
      </c>
      <c r="K236" s="29">
        <f t="shared" si="68"/>
        <v>0</v>
      </c>
      <c r="L236" s="29">
        <v>0</v>
      </c>
      <c r="M236" s="29">
        <f t="shared" si="69"/>
        <v>0</v>
      </c>
      <c r="N236" s="29">
        <v>0</v>
      </c>
      <c r="O236" s="29">
        <f t="shared" si="70"/>
        <v>0</v>
      </c>
      <c r="P236" s="29">
        <v>0</v>
      </c>
      <c r="Q236" s="29">
        <f t="shared" si="71"/>
        <v>0</v>
      </c>
      <c r="R236" s="29">
        <v>0</v>
      </c>
      <c r="S236" s="29">
        <f t="shared" si="72"/>
        <v>0</v>
      </c>
      <c r="T236" s="29">
        <v>0</v>
      </c>
      <c r="U236" s="29">
        <f t="shared" si="73"/>
        <v>0</v>
      </c>
      <c r="V236" s="29">
        <v>0</v>
      </c>
      <c r="W236" s="29">
        <f t="shared" si="74"/>
        <v>0</v>
      </c>
      <c r="X236" s="29">
        <v>0</v>
      </c>
      <c r="Y236" s="29">
        <f t="shared" si="75"/>
        <v>0</v>
      </c>
      <c r="Z236" s="29">
        <v>0</v>
      </c>
      <c r="AA236" s="29">
        <f t="shared" si="76"/>
        <v>0</v>
      </c>
      <c r="AB236" s="29">
        <v>0</v>
      </c>
      <c r="AC236" s="29">
        <f t="shared" si="77"/>
        <v>0</v>
      </c>
      <c r="AD236" s="29">
        <v>0</v>
      </c>
      <c r="AE236" s="29">
        <f t="shared" si="78"/>
        <v>0</v>
      </c>
      <c r="AF236" s="29">
        <v>0</v>
      </c>
      <c r="AG236" s="29">
        <f t="shared" si="79"/>
        <v>0</v>
      </c>
      <c r="AH236" s="29">
        <v>0</v>
      </c>
      <c r="AI236" s="29">
        <f t="shared" si="80"/>
        <v>0</v>
      </c>
      <c r="AJ236" s="29">
        <v>0</v>
      </c>
      <c r="AK236" s="29">
        <f t="shared" si="81"/>
        <v>0</v>
      </c>
      <c r="AL236" s="29">
        <v>0</v>
      </c>
      <c r="AM236" s="29">
        <f t="shared" si="82"/>
        <v>0</v>
      </c>
      <c r="AN236" s="29">
        <v>0</v>
      </c>
      <c r="AO236" s="29">
        <f t="shared" si="83"/>
        <v>0</v>
      </c>
      <c r="AP236" s="29">
        <v>6298933.5</v>
      </c>
      <c r="AQ236" s="29">
        <f t="shared" si="84"/>
        <v>5.2610340224563498E-2</v>
      </c>
      <c r="AR236" s="29">
        <v>5870682.5</v>
      </c>
      <c r="AS236" s="29">
        <f t="shared" si="85"/>
        <v>5.651029480267674E-2</v>
      </c>
      <c r="AT236" s="29">
        <v>0</v>
      </c>
      <c r="AU236" s="29">
        <f t="shared" si="86"/>
        <v>0</v>
      </c>
      <c r="AV236" s="29">
        <v>109999.9921875</v>
      </c>
      <c r="AW236" s="29">
        <f t="shared" si="87"/>
        <v>7.4307254618364161E-4</v>
      </c>
    </row>
    <row r="237" spans="1:49">
      <c r="A237" s="2">
        <v>415</v>
      </c>
      <c r="B237" s="2" t="s">
        <v>205</v>
      </c>
      <c r="C237" s="2" t="s">
        <v>440</v>
      </c>
      <c r="D237" s="3">
        <v>203.52</v>
      </c>
      <c r="E237" s="3">
        <v>13.09</v>
      </c>
      <c r="F237" s="29">
        <v>0</v>
      </c>
      <c r="G237" s="29">
        <f t="shared" si="66"/>
        <v>0</v>
      </c>
      <c r="H237" s="29">
        <v>0</v>
      </c>
      <c r="I237" s="29">
        <f t="shared" si="67"/>
        <v>0</v>
      </c>
      <c r="J237" s="29">
        <v>0</v>
      </c>
      <c r="K237" s="29">
        <f t="shared" si="68"/>
        <v>0</v>
      </c>
      <c r="L237" s="29">
        <v>0</v>
      </c>
      <c r="M237" s="29">
        <f t="shared" si="69"/>
        <v>0</v>
      </c>
      <c r="N237" s="29">
        <v>0</v>
      </c>
      <c r="O237" s="29">
        <f t="shared" si="70"/>
        <v>0</v>
      </c>
      <c r="P237" s="29">
        <v>0</v>
      </c>
      <c r="Q237" s="29">
        <f t="shared" si="71"/>
        <v>0</v>
      </c>
      <c r="R237" s="29">
        <v>0</v>
      </c>
      <c r="S237" s="29">
        <f t="shared" si="72"/>
        <v>0</v>
      </c>
      <c r="T237" s="29">
        <v>0</v>
      </c>
      <c r="U237" s="29">
        <f t="shared" si="73"/>
        <v>0</v>
      </c>
      <c r="V237" s="29">
        <v>0</v>
      </c>
      <c r="W237" s="29">
        <f t="shared" si="74"/>
        <v>0</v>
      </c>
      <c r="X237" s="29">
        <v>0</v>
      </c>
      <c r="Y237" s="29">
        <f t="shared" si="75"/>
        <v>0</v>
      </c>
      <c r="Z237" s="29">
        <v>0</v>
      </c>
      <c r="AA237" s="29">
        <f t="shared" si="76"/>
        <v>0</v>
      </c>
      <c r="AB237" s="29">
        <v>0</v>
      </c>
      <c r="AC237" s="29">
        <f t="shared" si="77"/>
        <v>0</v>
      </c>
      <c r="AD237" s="29">
        <v>0</v>
      </c>
      <c r="AE237" s="29">
        <f t="shared" si="78"/>
        <v>0</v>
      </c>
      <c r="AF237" s="29">
        <v>0</v>
      </c>
      <c r="AG237" s="29">
        <f t="shared" si="79"/>
        <v>0</v>
      </c>
      <c r="AH237" s="29">
        <v>5632753</v>
      </c>
      <c r="AI237" s="29">
        <f t="shared" si="80"/>
        <v>2.3086468721232899E-2</v>
      </c>
      <c r="AJ237" s="29">
        <v>5409129.5</v>
      </c>
      <c r="AK237" s="29">
        <f t="shared" si="81"/>
        <v>2.1062420713601267E-2</v>
      </c>
      <c r="AL237" s="29">
        <v>5965111</v>
      </c>
      <c r="AM237" s="29">
        <f t="shared" si="82"/>
        <v>5.2598767535753453E-2</v>
      </c>
      <c r="AN237" s="29">
        <v>5448750</v>
      </c>
      <c r="AO237" s="29">
        <f t="shared" si="83"/>
        <v>4.8325166379320397E-2</v>
      </c>
      <c r="AP237" s="29">
        <v>503657.15625</v>
      </c>
      <c r="AQ237" s="29">
        <f t="shared" si="84"/>
        <v>4.2066763122437538E-3</v>
      </c>
      <c r="AR237" s="29">
        <v>0</v>
      </c>
      <c r="AS237" s="29">
        <f t="shared" si="85"/>
        <v>0</v>
      </c>
      <c r="AT237" s="29">
        <v>0</v>
      </c>
      <c r="AU237" s="29">
        <f t="shared" si="86"/>
        <v>0</v>
      </c>
      <c r="AV237" s="29">
        <v>0</v>
      </c>
      <c r="AW237" s="29">
        <f t="shared" si="87"/>
        <v>0</v>
      </c>
    </row>
    <row r="238" spans="1:49">
      <c r="A238" s="2">
        <v>416</v>
      </c>
      <c r="B238" s="2" t="s">
        <v>205</v>
      </c>
      <c r="C238" s="2" t="s">
        <v>441</v>
      </c>
      <c r="D238" s="3">
        <v>203.52</v>
      </c>
      <c r="E238" s="3">
        <v>16.27</v>
      </c>
      <c r="F238" s="29">
        <v>0</v>
      </c>
      <c r="G238" s="29">
        <f t="shared" si="66"/>
        <v>0</v>
      </c>
      <c r="H238" s="29">
        <v>0</v>
      </c>
      <c r="I238" s="29">
        <f t="shared" si="67"/>
        <v>0</v>
      </c>
      <c r="J238" s="29">
        <v>0</v>
      </c>
      <c r="K238" s="29">
        <f t="shared" si="68"/>
        <v>0</v>
      </c>
      <c r="L238" s="29">
        <v>0</v>
      </c>
      <c r="M238" s="29">
        <f t="shared" si="69"/>
        <v>0</v>
      </c>
      <c r="N238" s="29">
        <v>0</v>
      </c>
      <c r="O238" s="29">
        <f t="shared" si="70"/>
        <v>0</v>
      </c>
      <c r="P238" s="29">
        <v>0</v>
      </c>
      <c r="Q238" s="29">
        <f t="shared" si="71"/>
        <v>0</v>
      </c>
      <c r="R238" s="29">
        <v>0</v>
      </c>
      <c r="S238" s="29">
        <f t="shared" si="72"/>
        <v>0</v>
      </c>
      <c r="T238" s="29">
        <v>0</v>
      </c>
      <c r="U238" s="29">
        <f t="shared" si="73"/>
        <v>0</v>
      </c>
      <c r="V238" s="29">
        <v>0</v>
      </c>
      <c r="W238" s="29">
        <f t="shared" si="74"/>
        <v>0</v>
      </c>
      <c r="X238" s="29">
        <v>0</v>
      </c>
      <c r="Y238" s="29">
        <f t="shared" si="75"/>
        <v>0</v>
      </c>
      <c r="Z238" s="29">
        <v>0</v>
      </c>
      <c r="AA238" s="29">
        <f t="shared" si="76"/>
        <v>0</v>
      </c>
      <c r="AB238" s="29">
        <v>0</v>
      </c>
      <c r="AC238" s="29">
        <f t="shared" si="77"/>
        <v>0</v>
      </c>
      <c r="AD238" s="29">
        <v>0</v>
      </c>
      <c r="AE238" s="29">
        <f t="shared" si="78"/>
        <v>0</v>
      </c>
      <c r="AF238" s="29">
        <v>0</v>
      </c>
      <c r="AG238" s="29">
        <f t="shared" si="79"/>
        <v>0</v>
      </c>
      <c r="AH238" s="29">
        <v>0</v>
      </c>
      <c r="AI238" s="29">
        <f t="shared" si="80"/>
        <v>0</v>
      </c>
      <c r="AJ238" s="29">
        <v>0</v>
      </c>
      <c r="AK238" s="29">
        <f t="shared" si="81"/>
        <v>0</v>
      </c>
      <c r="AL238" s="29">
        <v>0</v>
      </c>
      <c r="AM238" s="29">
        <f t="shared" si="82"/>
        <v>0</v>
      </c>
      <c r="AN238" s="29">
        <v>1443371.375</v>
      </c>
      <c r="AO238" s="29">
        <f t="shared" si="83"/>
        <v>1.2801314401289003E-2</v>
      </c>
      <c r="AP238" s="29">
        <v>0</v>
      </c>
      <c r="AQ238" s="29">
        <f t="shared" si="84"/>
        <v>0</v>
      </c>
      <c r="AR238" s="29">
        <v>0</v>
      </c>
      <c r="AS238" s="29">
        <f t="shared" si="85"/>
        <v>0</v>
      </c>
      <c r="AT238" s="29">
        <v>0</v>
      </c>
      <c r="AU238" s="29">
        <f t="shared" si="86"/>
        <v>0</v>
      </c>
      <c r="AV238" s="29">
        <v>0</v>
      </c>
      <c r="AW238" s="29">
        <f t="shared" si="87"/>
        <v>0</v>
      </c>
    </row>
    <row r="239" spans="1:49">
      <c r="A239" s="2">
        <v>417</v>
      </c>
      <c r="B239" s="2" t="s">
        <v>205</v>
      </c>
      <c r="C239" s="2" t="s">
        <v>442</v>
      </c>
      <c r="D239" s="3">
        <v>203.52</v>
      </c>
      <c r="E239" s="3">
        <v>18.27</v>
      </c>
      <c r="F239" s="29">
        <v>0</v>
      </c>
      <c r="G239" s="29">
        <f t="shared" si="66"/>
        <v>0</v>
      </c>
      <c r="H239" s="29">
        <v>0</v>
      </c>
      <c r="I239" s="29">
        <f t="shared" si="67"/>
        <v>0</v>
      </c>
      <c r="J239" s="29">
        <v>0</v>
      </c>
      <c r="K239" s="29">
        <f t="shared" si="68"/>
        <v>0</v>
      </c>
      <c r="L239" s="29">
        <v>0</v>
      </c>
      <c r="M239" s="29">
        <f t="shared" si="69"/>
        <v>0</v>
      </c>
      <c r="N239" s="29">
        <v>0</v>
      </c>
      <c r="O239" s="29">
        <f t="shared" si="70"/>
        <v>0</v>
      </c>
      <c r="P239" s="29">
        <v>0</v>
      </c>
      <c r="Q239" s="29">
        <f t="shared" si="71"/>
        <v>0</v>
      </c>
      <c r="R239" s="29">
        <v>0</v>
      </c>
      <c r="S239" s="29">
        <f t="shared" si="72"/>
        <v>0</v>
      </c>
      <c r="T239" s="29">
        <v>0</v>
      </c>
      <c r="U239" s="29">
        <f t="shared" si="73"/>
        <v>0</v>
      </c>
      <c r="V239" s="29">
        <v>732000</v>
      </c>
      <c r="W239" s="29">
        <f t="shared" si="74"/>
        <v>1.7753714839180356E-3</v>
      </c>
      <c r="X239" s="29">
        <v>1680480</v>
      </c>
      <c r="Y239" s="29">
        <f t="shared" si="75"/>
        <v>4.5692763396525064E-3</v>
      </c>
      <c r="Z239" s="29">
        <v>3576000</v>
      </c>
      <c r="AA239" s="29">
        <f t="shared" si="76"/>
        <v>1.3648729011432686E-2</v>
      </c>
      <c r="AB239" s="29">
        <v>3411000</v>
      </c>
      <c r="AC239" s="29">
        <f t="shared" si="77"/>
        <v>1.1158471808233962E-2</v>
      </c>
      <c r="AD239" s="29">
        <v>2939482.25</v>
      </c>
      <c r="AE239" s="29">
        <f t="shared" si="78"/>
        <v>1.3706092007853875E-2</v>
      </c>
      <c r="AF239" s="29">
        <v>2502866.75</v>
      </c>
      <c r="AG239" s="29">
        <f t="shared" si="79"/>
        <v>1.1790604717898225E-2</v>
      </c>
      <c r="AH239" s="29">
        <v>357688.8828125</v>
      </c>
      <c r="AI239" s="29">
        <f t="shared" si="80"/>
        <v>1.4660279271935981E-3</v>
      </c>
      <c r="AJ239" s="29">
        <v>412800</v>
      </c>
      <c r="AK239" s="29">
        <f t="shared" si="81"/>
        <v>1.6073875233666717E-3</v>
      </c>
      <c r="AL239" s="29">
        <v>0</v>
      </c>
      <c r="AM239" s="29">
        <f t="shared" si="82"/>
        <v>0</v>
      </c>
      <c r="AN239" s="29">
        <v>0</v>
      </c>
      <c r="AO239" s="29">
        <f t="shared" si="83"/>
        <v>0</v>
      </c>
      <c r="AP239" s="29">
        <v>0</v>
      </c>
      <c r="AQ239" s="29">
        <f t="shared" si="84"/>
        <v>0</v>
      </c>
      <c r="AR239" s="29">
        <v>0</v>
      </c>
      <c r="AS239" s="29">
        <f t="shared" si="85"/>
        <v>0</v>
      </c>
      <c r="AT239" s="29">
        <v>0</v>
      </c>
      <c r="AU239" s="29">
        <f t="shared" si="86"/>
        <v>0</v>
      </c>
      <c r="AV239" s="29">
        <v>0</v>
      </c>
      <c r="AW239" s="29">
        <f t="shared" si="87"/>
        <v>0</v>
      </c>
    </row>
    <row r="240" spans="1:49">
      <c r="A240" s="2">
        <v>418</v>
      </c>
      <c r="B240" s="2" t="s">
        <v>205</v>
      </c>
      <c r="C240" s="2" t="s">
        <v>443</v>
      </c>
      <c r="D240" s="3">
        <v>203.52</v>
      </c>
      <c r="E240" s="3">
        <v>26.08</v>
      </c>
      <c r="F240" s="29">
        <v>0</v>
      </c>
      <c r="G240" s="29">
        <f t="shared" si="66"/>
        <v>0</v>
      </c>
      <c r="H240" s="29">
        <v>0</v>
      </c>
      <c r="I240" s="29">
        <f t="shared" si="67"/>
        <v>0</v>
      </c>
      <c r="J240" s="29">
        <v>3070491.5</v>
      </c>
      <c r="K240" s="29">
        <f t="shared" si="68"/>
        <v>4.4615582242373449E-3</v>
      </c>
      <c r="L240" s="29">
        <v>0</v>
      </c>
      <c r="M240" s="29">
        <f t="shared" si="69"/>
        <v>0</v>
      </c>
      <c r="N240" s="29">
        <v>0</v>
      </c>
      <c r="O240" s="29">
        <f t="shared" si="70"/>
        <v>0</v>
      </c>
      <c r="P240" s="29">
        <v>1852500</v>
      </c>
      <c r="Q240" s="29">
        <f t="shared" si="71"/>
        <v>1.9187566187513526E-3</v>
      </c>
      <c r="R240" s="29">
        <v>420266.6875</v>
      </c>
      <c r="S240" s="29">
        <f t="shared" si="72"/>
        <v>3.9300166611250063E-4</v>
      </c>
      <c r="T240" s="29">
        <v>0</v>
      </c>
      <c r="U240" s="29">
        <f t="shared" si="73"/>
        <v>0</v>
      </c>
      <c r="V240" s="29">
        <v>0</v>
      </c>
      <c r="W240" s="29">
        <f t="shared" si="74"/>
        <v>0</v>
      </c>
      <c r="X240" s="29">
        <v>0</v>
      </c>
      <c r="Y240" s="29">
        <f t="shared" si="75"/>
        <v>0</v>
      </c>
      <c r="Z240" s="29">
        <v>0</v>
      </c>
      <c r="AA240" s="29">
        <f t="shared" si="76"/>
        <v>0</v>
      </c>
      <c r="AB240" s="29">
        <v>1704327.25</v>
      </c>
      <c r="AC240" s="29">
        <f t="shared" si="77"/>
        <v>5.5753994638316961E-3</v>
      </c>
      <c r="AD240" s="29">
        <v>1805090.875</v>
      </c>
      <c r="AE240" s="29">
        <f t="shared" si="78"/>
        <v>8.4167004632490841E-3</v>
      </c>
      <c r="AF240" s="29">
        <v>0</v>
      </c>
      <c r="AG240" s="29">
        <f t="shared" si="79"/>
        <v>0</v>
      </c>
      <c r="AH240" s="29">
        <v>0</v>
      </c>
      <c r="AI240" s="29">
        <f t="shared" si="80"/>
        <v>0</v>
      </c>
      <c r="AJ240" s="29">
        <v>0</v>
      </c>
      <c r="AK240" s="29">
        <f t="shared" si="81"/>
        <v>0</v>
      </c>
      <c r="AL240" s="29">
        <v>0</v>
      </c>
      <c r="AM240" s="29">
        <f t="shared" si="82"/>
        <v>0</v>
      </c>
      <c r="AN240" s="29">
        <v>0</v>
      </c>
      <c r="AO240" s="29">
        <f t="shared" si="83"/>
        <v>0</v>
      </c>
      <c r="AP240" s="29">
        <v>188000</v>
      </c>
      <c r="AQ240" s="29">
        <f t="shared" si="84"/>
        <v>1.5702251757726824E-3</v>
      </c>
      <c r="AR240" s="29">
        <v>0</v>
      </c>
      <c r="AS240" s="29">
        <f t="shared" si="85"/>
        <v>0</v>
      </c>
      <c r="AT240" s="29">
        <v>0</v>
      </c>
      <c r="AU240" s="29">
        <f t="shared" si="86"/>
        <v>0</v>
      </c>
      <c r="AV240" s="29">
        <v>0</v>
      </c>
      <c r="AW240" s="29">
        <f t="shared" si="87"/>
        <v>0</v>
      </c>
    </row>
    <row r="241" spans="1:49">
      <c r="A241" s="2">
        <v>419</v>
      </c>
      <c r="B241" s="2" t="s">
        <v>205</v>
      </c>
      <c r="C241" s="2" t="s">
        <v>444</v>
      </c>
      <c r="D241" s="3">
        <v>203.64</v>
      </c>
      <c r="E241" s="3">
        <v>15.09</v>
      </c>
      <c r="F241" s="29">
        <v>0</v>
      </c>
      <c r="G241" s="29">
        <f t="shared" si="66"/>
        <v>0</v>
      </c>
      <c r="H241" s="29">
        <v>0</v>
      </c>
      <c r="I241" s="29">
        <f t="shared" si="67"/>
        <v>0</v>
      </c>
      <c r="J241" s="29">
        <v>0</v>
      </c>
      <c r="K241" s="29">
        <f t="shared" si="68"/>
        <v>0</v>
      </c>
      <c r="L241" s="29">
        <v>0</v>
      </c>
      <c r="M241" s="29">
        <f t="shared" si="69"/>
        <v>0</v>
      </c>
      <c r="N241" s="29">
        <v>0</v>
      </c>
      <c r="O241" s="29">
        <f t="shared" si="70"/>
        <v>0</v>
      </c>
      <c r="P241" s="29">
        <v>0</v>
      </c>
      <c r="Q241" s="29">
        <f t="shared" si="71"/>
        <v>0</v>
      </c>
      <c r="R241" s="29">
        <v>0</v>
      </c>
      <c r="S241" s="29">
        <f t="shared" si="72"/>
        <v>0</v>
      </c>
      <c r="T241" s="29">
        <v>0</v>
      </c>
      <c r="U241" s="29">
        <f t="shared" si="73"/>
        <v>0</v>
      </c>
      <c r="V241" s="29">
        <v>0</v>
      </c>
      <c r="W241" s="29">
        <f t="shared" si="74"/>
        <v>0</v>
      </c>
      <c r="X241" s="29">
        <v>0</v>
      </c>
      <c r="Y241" s="29">
        <f t="shared" si="75"/>
        <v>0</v>
      </c>
      <c r="Z241" s="29">
        <v>0</v>
      </c>
      <c r="AA241" s="29">
        <f t="shared" si="76"/>
        <v>0</v>
      </c>
      <c r="AB241" s="29">
        <v>0</v>
      </c>
      <c r="AC241" s="29">
        <f t="shared" si="77"/>
        <v>0</v>
      </c>
      <c r="AD241" s="29">
        <v>0</v>
      </c>
      <c r="AE241" s="29">
        <f t="shared" si="78"/>
        <v>0</v>
      </c>
      <c r="AF241" s="29">
        <v>0</v>
      </c>
      <c r="AG241" s="29">
        <f t="shared" si="79"/>
        <v>0</v>
      </c>
      <c r="AH241" s="29">
        <v>0</v>
      </c>
      <c r="AI241" s="29">
        <f t="shared" si="80"/>
        <v>0</v>
      </c>
      <c r="AJ241" s="29">
        <v>0</v>
      </c>
      <c r="AK241" s="29">
        <f t="shared" si="81"/>
        <v>0</v>
      </c>
      <c r="AL241" s="29">
        <v>0</v>
      </c>
      <c r="AM241" s="29">
        <f t="shared" si="82"/>
        <v>0</v>
      </c>
      <c r="AN241" s="29">
        <v>271786.65625</v>
      </c>
      <c r="AO241" s="29">
        <f t="shared" si="83"/>
        <v>2.4104859615435487E-3</v>
      </c>
      <c r="AP241" s="29">
        <v>0</v>
      </c>
      <c r="AQ241" s="29">
        <f t="shared" si="84"/>
        <v>0</v>
      </c>
      <c r="AR241" s="29">
        <v>0</v>
      </c>
      <c r="AS241" s="29">
        <f t="shared" si="85"/>
        <v>0</v>
      </c>
      <c r="AT241" s="29">
        <v>0</v>
      </c>
      <c r="AU241" s="29">
        <f t="shared" si="86"/>
        <v>0</v>
      </c>
      <c r="AV241" s="29">
        <v>0</v>
      </c>
      <c r="AW241" s="29">
        <f t="shared" si="87"/>
        <v>0</v>
      </c>
    </row>
    <row r="242" spans="1:49">
      <c r="A242" s="2">
        <v>420</v>
      </c>
      <c r="B242" s="2" t="s">
        <v>205</v>
      </c>
      <c r="C242" s="2" t="s">
        <v>445</v>
      </c>
      <c r="D242" s="3">
        <v>204.48</v>
      </c>
      <c r="E242" s="3">
        <v>14.77</v>
      </c>
      <c r="F242" s="29">
        <v>0</v>
      </c>
      <c r="G242" s="29">
        <f t="shared" si="66"/>
        <v>0</v>
      </c>
      <c r="H242" s="29">
        <v>0</v>
      </c>
      <c r="I242" s="29">
        <f t="shared" si="67"/>
        <v>0</v>
      </c>
      <c r="J242" s="29">
        <v>0</v>
      </c>
      <c r="K242" s="29">
        <f t="shared" si="68"/>
        <v>0</v>
      </c>
      <c r="L242" s="29">
        <v>0</v>
      </c>
      <c r="M242" s="29">
        <f t="shared" si="69"/>
        <v>0</v>
      </c>
      <c r="N242" s="29">
        <v>0</v>
      </c>
      <c r="O242" s="29">
        <f t="shared" si="70"/>
        <v>0</v>
      </c>
      <c r="P242" s="29">
        <v>0</v>
      </c>
      <c r="Q242" s="29">
        <f t="shared" si="71"/>
        <v>0</v>
      </c>
      <c r="R242" s="29">
        <v>5241750</v>
      </c>
      <c r="S242" s="29">
        <f t="shared" si="72"/>
        <v>4.9016887243655263E-3</v>
      </c>
      <c r="T242" s="29">
        <v>5224666.5</v>
      </c>
      <c r="U242" s="29">
        <f t="shared" si="73"/>
        <v>5.3024621915733891E-3</v>
      </c>
      <c r="V242" s="29">
        <v>0</v>
      </c>
      <c r="W242" s="29">
        <f t="shared" si="74"/>
        <v>0</v>
      </c>
      <c r="X242" s="29">
        <v>0</v>
      </c>
      <c r="Y242" s="29">
        <f t="shared" si="75"/>
        <v>0</v>
      </c>
      <c r="Z242" s="29">
        <v>0</v>
      </c>
      <c r="AA242" s="29">
        <f t="shared" si="76"/>
        <v>0</v>
      </c>
      <c r="AB242" s="29">
        <v>0</v>
      </c>
      <c r="AC242" s="29">
        <f t="shared" si="77"/>
        <v>0</v>
      </c>
      <c r="AD242" s="29">
        <v>0</v>
      </c>
      <c r="AE242" s="29">
        <f t="shared" si="78"/>
        <v>0</v>
      </c>
      <c r="AF242" s="29">
        <v>0</v>
      </c>
      <c r="AG242" s="29">
        <f t="shared" si="79"/>
        <v>0</v>
      </c>
      <c r="AH242" s="29">
        <v>0</v>
      </c>
      <c r="AI242" s="29">
        <f t="shared" si="80"/>
        <v>0</v>
      </c>
      <c r="AJ242" s="29">
        <v>0</v>
      </c>
      <c r="AK242" s="29">
        <f t="shared" si="81"/>
        <v>0</v>
      </c>
      <c r="AL242" s="29">
        <v>0</v>
      </c>
      <c r="AM242" s="29">
        <f t="shared" si="82"/>
        <v>0</v>
      </c>
      <c r="AN242" s="29">
        <v>0</v>
      </c>
      <c r="AO242" s="29">
        <f t="shared" si="83"/>
        <v>0</v>
      </c>
      <c r="AP242" s="29">
        <v>0</v>
      </c>
      <c r="AQ242" s="29">
        <f t="shared" si="84"/>
        <v>0</v>
      </c>
      <c r="AR242" s="29">
        <v>0</v>
      </c>
      <c r="AS242" s="29">
        <f t="shared" si="85"/>
        <v>0</v>
      </c>
      <c r="AT242" s="29">
        <v>0</v>
      </c>
      <c r="AU242" s="29">
        <f t="shared" si="86"/>
        <v>0</v>
      </c>
      <c r="AV242" s="29">
        <v>0</v>
      </c>
      <c r="AW242" s="29">
        <f t="shared" si="87"/>
        <v>0</v>
      </c>
    </row>
    <row r="243" spans="1:49">
      <c r="A243" s="2">
        <v>421</v>
      </c>
      <c r="B243" s="2" t="s">
        <v>205</v>
      </c>
      <c r="C243" s="2" t="s">
        <v>446</v>
      </c>
      <c r="D243" s="3">
        <v>205.2</v>
      </c>
      <c r="E243" s="3">
        <v>17.170000000000002</v>
      </c>
      <c r="F243" s="29">
        <v>0</v>
      </c>
      <c r="G243" s="29">
        <f t="shared" si="66"/>
        <v>0</v>
      </c>
      <c r="H243" s="29">
        <v>0</v>
      </c>
      <c r="I243" s="29">
        <f t="shared" si="67"/>
        <v>0</v>
      </c>
      <c r="J243" s="29">
        <v>0</v>
      </c>
      <c r="K243" s="29">
        <f t="shared" si="68"/>
        <v>0</v>
      </c>
      <c r="L243" s="29">
        <v>0</v>
      </c>
      <c r="M243" s="29">
        <f t="shared" si="69"/>
        <v>0</v>
      </c>
      <c r="N243" s="29">
        <v>0</v>
      </c>
      <c r="O243" s="29">
        <f t="shared" si="70"/>
        <v>0</v>
      </c>
      <c r="P243" s="29">
        <v>0</v>
      </c>
      <c r="Q243" s="29">
        <f t="shared" si="71"/>
        <v>0</v>
      </c>
      <c r="R243" s="29">
        <v>0</v>
      </c>
      <c r="S243" s="29">
        <f t="shared" si="72"/>
        <v>0</v>
      </c>
      <c r="T243" s="29">
        <v>0</v>
      </c>
      <c r="U243" s="29">
        <f t="shared" si="73"/>
        <v>0</v>
      </c>
      <c r="V243" s="29">
        <v>523413.34375</v>
      </c>
      <c r="W243" s="29">
        <f t="shared" si="74"/>
        <v>1.2694714819616645E-3</v>
      </c>
      <c r="X243" s="29">
        <v>0</v>
      </c>
      <c r="Y243" s="29">
        <f t="shared" si="75"/>
        <v>0</v>
      </c>
      <c r="Z243" s="29">
        <v>0</v>
      </c>
      <c r="AA243" s="29">
        <f t="shared" si="76"/>
        <v>0</v>
      </c>
      <c r="AB243" s="29">
        <v>0</v>
      </c>
      <c r="AC243" s="29">
        <f t="shared" si="77"/>
        <v>0</v>
      </c>
      <c r="AD243" s="29">
        <v>0</v>
      </c>
      <c r="AE243" s="29">
        <f t="shared" si="78"/>
        <v>0</v>
      </c>
      <c r="AF243" s="29">
        <v>0</v>
      </c>
      <c r="AG243" s="29">
        <f t="shared" si="79"/>
        <v>0</v>
      </c>
      <c r="AH243" s="29">
        <v>0</v>
      </c>
      <c r="AI243" s="29">
        <f t="shared" si="80"/>
        <v>0</v>
      </c>
      <c r="AJ243" s="29">
        <v>0</v>
      </c>
      <c r="AK243" s="29">
        <f t="shared" si="81"/>
        <v>0</v>
      </c>
      <c r="AL243" s="29">
        <v>0</v>
      </c>
      <c r="AM243" s="29">
        <f t="shared" si="82"/>
        <v>0</v>
      </c>
      <c r="AN243" s="29">
        <v>0</v>
      </c>
      <c r="AO243" s="29">
        <f t="shared" si="83"/>
        <v>0</v>
      </c>
      <c r="AP243" s="29">
        <v>0</v>
      </c>
      <c r="AQ243" s="29">
        <f t="shared" si="84"/>
        <v>0</v>
      </c>
      <c r="AR243" s="29">
        <v>0</v>
      </c>
      <c r="AS243" s="29">
        <f t="shared" si="85"/>
        <v>0</v>
      </c>
      <c r="AT243" s="29">
        <v>0</v>
      </c>
      <c r="AU243" s="29">
        <f t="shared" si="86"/>
        <v>0</v>
      </c>
      <c r="AV243" s="29">
        <v>0</v>
      </c>
      <c r="AW243" s="29">
        <f t="shared" si="87"/>
        <v>0</v>
      </c>
    </row>
    <row r="244" spans="1:49">
      <c r="A244" s="2">
        <v>422</v>
      </c>
      <c r="B244" s="2" t="s">
        <v>205</v>
      </c>
      <c r="C244" s="2" t="s">
        <v>447</v>
      </c>
      <c r="D244" s="3">
        <v>205.32</v>
      </c>
      <c r="E244" s="3">
        <v>17.940000000000001</v>
      </c>
      <c r="F244" s="29">
        <v>0</v>
      </c>
      <c r="G244" s="29">
        <f t="shared" si="66"/>
        <v>0</v>
      </c>
      <c r="H244" s="29">
        <v>0</v>
      </c>
      <c r="I244" s="29">
        <f t="shared" si="67"/>
        <v>0</v>
      </c>
      <c r="J244" s="29">
        <v>0</v>
      </c>
      <c r="K244" s="29">
        <f t="shared" si="68"/>
        <v>0</v>
      </c>
      <c r="L244" s="29">
        <v>0</v>
      </c>
      <c r="M244" s="29">
        <f t="shared" si="69"/>
        <v>0</v>
      </c>
      <c r="N244" s="29">
        <v>193200.015625</v>
      </c>
      <c r="O244" s="29">
        <f t="shared" si="70"/>
        <v>1.8610215618749837E-4</v>
      </c>
      <c r="P244" s="29">
        <v>0</v>
      </c>
      <c r="Q244" s="29">
        <f t="shared" si="71"/>
        <v>0</v>
      </c>
      <c r="R244" s="29">
        <v>3896250</v>
      </c>
      <c r="S244" s="29">
        <f t="shared" si="72"/>
        <v>3.6434787413190599E-3</v>
      </c>
      <c r="T244" s="29">
        <v>3496500</v>
      </c>
      <c r="U244" s="29">
        <f t="shared" si="73"/>
        <v>3.5485631576362541E-3</v>
      </c>
      <c r="V244" s="29">
        <v>0</v>
      </c>
      <c r="W244" s="29">
        <f t="shared" si="74"/>
        <v>0</v>
      </c>
      <c r="X244" s="29">
        <v>1375669</v>
      </c>
      <c r="Y244" s="29">
        <f t="shared" si="75"/>
        <v>3.7404859402631534E-3</v>
      </c>
      <c r="Z244" s="29">
        <v>0</v>
      </c>
      <c r="AA244" s="29">
        <f t="shared" si="76"/>
        <v>0</v>
      </c>
      <c r="AB244" s="29">
        <v>0</v>
      </c>
      <c r="AC244" s="29">
        <f t="shared" si="77"/>
        <v>0</v>
      </c>
      <c r="AD244" s="29">
        <v>0</v>
      </c>
      <c r="AE244" s="29">
        <f t="shared" si="78"/>
        <v>0</v>
      </c>
      <c r="AF244" s="29">
        <v>0</v>
      </c>
      <c r="AG244" s="29">
        <f t="shared" si="79"/>
        <v>0</v>
      </c>
      <c r="AH244" s="29">
        <v>0</v>
      </c>
      <c r="AI244" s="29">
        <f t="shared" si="80"/>
        <v>0</v>
      </c>
      <c r="AJ244" s="29">
        <v>0</v>
      </c>
      <c r="AK244" s="29">
        <f t="shared" si="81"/>
        <v>0</v>
      </c>
      <c r="AL244" s="29">
        <v>0</v>
      </c>
      <c r="AM244" s="29">
        <f t="shared" si="82"/>
        <v>0</v>
      </c>
      <c r="AN244" s="29">
        <v>0</v>
      </c>
      <c r="AO244" s="29">
        <f t="shared" si="83"/>
        <v>0</v>
      </c>
      <c r="AP244" s="29">
        <v>0</v>
      </c>
      <c r="AQ244" s="29">
        <f t="shared" si="84"/>
        <v>0</v>
      </c>
      <c r="AR244" s="29">
        <v>0</v>
      </c>
      <c r="AS244" s="29">
        <f t="shared" si="85"/>
        <v>0</v>
      </c>
      <c r="AT244" s="29">
        <v>0</v>
      </c>
      <c r="AU244" s="29">
        <f t="shared" si="86"/>
        <v>0</v>
      </c>
      <c r="AV244" s="29">
        <v>0</v>
      </c>
      <c r="AW244" s="29">
        <f t="shared" si="87"/>
        <v>0</v>
      </c>
    </row>
    <row r="245" spans="1:49">
      <c r="A245" s="2">
        <v>423</v>
      </c>
      <c r="B245" s="2" t="s">
        <v>205</v>
      </c>
      <c r="C245" s="2" t="s">
        <v>448</v>
      </c>
      <c r="D245" s="3">
        <v>205.32</v>
      </c>
      <c r="E245" s="3">
        <v>21.5</v>
      </c>
      <c r="F245" s="29">
        <v>0</v>
      </c>
      <c r="G245" s="29">
        <f t="shared" si="66"/>
        <v>0</v>
      </c>
      <c r="H245" s="29">
        <v>0</v>
      </c>
      <c r="I245" s="29">
        <f t="shared" si="67"/>
        <v>0</v>
      </c>
      <c r="J245" s="29">
        <v>0</v>
      </c>
      <c r="K245" s="29">
        <f t="shared" si="68"/>
        <v>0</v>
      </c>
      <c r="L245" s="29">
        <v>0</v>
      </c>
      <c r="M245" s="29">
        <f t="shared" si="69"/>
        <v>0</v>
      </c>
      <c r="N245" s="29">
        <v>0</v>
      </c>
      <c r="O245" s="29">
        <f t="shared" si="70"/>
        <v>0</v>
      </c>
      <c r="P245" s="29">
        <v>0</v>
      </c>
      <c r="Q245" s="29">
        <f t="shared" si="71"/>
        <v>0</v>
      </c>
      <c r="R245" s="29">
        <v>761250</v>
      </c>
      <c r="S245" s="29">
        <f t="shared" si="72"/>
        <v>7.1186350768793951E-4</v>
      </c>
      <c r="T245" s="29">
        <v>0</v>
      </c>
      <c r="U245" s="29">
        <f t="shared" si="73"/>
        <v>0</v>
      </c>
      <c r="V245" s="29">
        <v>0</v>
      </c>
      <c r="W245" s="29">
        <f t="shared" si="74"/>
        <v>0</v>
      </c>
      <c r="X245" s="29">
        <v>0</v>
      </c>
      <c r="Y245" s="29">
        <f t="shared" si="75"/>
        <v>0</v>
      </c>
      <c r="Z245" s="29">
        <v>0</v>
      </c>
      <c r="AA245" s="29">
        <f t="shared" si="76"/>
        <v>0</v>
      </c>
      <c r="AB245" s="29">
        <v>0</v>
      </c>
      <c r="AC245" s="29">
        <f t="shared" si="77"/>
        <v>0</v>
      </c>
      <c r="AD245" s="29">
        <v>0</v>
      </c>
      <c r="AE245" s="29">
        <f t="shared" si="78"/>
        <v>0</v>
      </c>
      <c r="AF245" s="29">
        <v>0</v>
      </c>
      <c r="AG245" s="29">
        <f t="shared" si="79"/>
        <v>0</v>
      </c>
      <c r="AH245" s="29">
        <v>0</v>
      </c>
      <c r="AI245" s="29">
        <f t="shared" si="80"/>
        <v>0</v>
      </c>
      <c r="AJ245" s="29">
        <v>0</v>
      </c>
      <c r="AK245" s="29">
        <f t="shared" si="81"/>
        <v>0</v>
      </c>
      <c r="AL245" s="29">
        <v>0</v>
      </c>
      <c r="AM245" s="29">
        <f t="shared" si="82"/>
        <v>0</v>
      </c>
      <c r="AN245" s="29">
        <v>0</v>
      </c>
      <c r="AO245" s="29">
        <f t="shared" si="83"/>
        <v>0</v>
      </c>
      <c r="AP245" s="29">
        <v>0</v>
      </c>
      <c r="AQ245" s="29">
        <f t="shared" si="84"/>
        <v>0</v>
      </c>
      <c r="AR245" s="29">
        <v>0</v>
      </c>
      <c r="AS245" s="29">
        <f t="shared" si="85"/>
        <v>0</v>
      </c>
      <c r="AT245" s="29">
        <v>0</v>
      </c>
      <c r="AU245" s="29">
        <f t="shared" si="86"/>
        <v>0</v>
      </c>
      <c r="AV245" s="29">
        <v>0</v>
      </c>
      <c r="AW245" s="29">
        <f t="shared" si="87"/>
        <v>0</v>
      </c>
    </row>
    <row r="246" spans="1:49">
      <c r="A246" s="2">
        <v>424</v>
      </c>
      <c r="B246" s="2" t="s">
        <v>205</v>
      </c>
      <c r="C246" s="2" t="s">
        <v>449</v>
      </c>
      <c r="D246" s="3">
        <v>205.32</v>
      </c>
      <c r="E246" s="3">
        <v>21.78</v>
      </c>
      <c r="F246" s="29">
        <v>0</v>
      </c>
      <c r="G246" s="29">
        <f t="shared" si="66"/>
        <v>0</v>
      </c>
      <c r="H246" s="29">
        <v>0</v>
      </c>
      <c r="I246" s="29">
        <f t="shared" si="67"/>
        <v>0</v>
      </c>
      <c r="J246" s="29">
        <v>0</v>
      </c>
      <c r="K246" s="29">
        <f t="shared" si="68"/>
        <v>0</v>
      </c>
      <c r="L246" s="29">
        <v>0</v>
      </c>
      <c r="M246" s="29">
        <f t="shared" si="69"/>
        <v>0</v>
      </c>
      <c r="N246" s="29">
        <v>6579000</v>
      </c>
      <c r="O246" s="29">
        <f t="shared" si="70"/>
        <v>6.3372980669630929E-3</v>
      </c>
      <c r="P246" s="29">
        <v>1450338.5</v>
      </c>
      <c r="Q246" s="29">
        <f t="shared" si="71"/>
        <v>1.5022113880188441E-3</v>
      </c>
      <c r="R246" s="29">
        <v>10121422</v>
      </c>
      <c r="S246" s="29">
        <f t="shared" si="72"/>
        <v>9.4647894485515669E-3</v>
      </c>
      <c r="T246" s="29">
        <v>10767422</v>
      </c>
      <c r="U246" s="29">
        <f t="shared" si="73"/>
        <v>1.0927749753159466E-2</v>
      </c>
      <c r="V246" s="29">
        <v>0</v>
      </c>
      <c r="W246" s="29">
        <f t="shared" si="74"/>
        <v>0</v>
      </c>
      <c r="X246" s="29">
        <v>0</v>
      </c>
      <c r="Y246" s="29">
        <f t="shared" si="75"/>
        <v>0</v>
      </c>
      <c r="Z246" s="29">
        <v>0</v>
      </c>
      <c r="AA246" s="29">
        <f t="shared" si="76"/>
        <v>0</v>
      </c>
      <c r="AB246" s="29">
        <v>0</v>
      </c>
      <c r="AC246" s="29">
        <f t="shared" si="77"/>
        <v>0</v>
      </c>
      <c r="AD246" s="29">
        <v>0</v>
      </c>
      <c r="AE246" s="29">
        <f t="shared" si="78"/>
        <v>0</v>
      </c>
      <c r="AF246" s="29">
        <v>0</v>
      </c>
      <c r="AG246" s="29">
        <f t="shared" si="79"/>
        <v>0</v>
      </c>
      <c r="AH246" s="29">
        <v>0</v>
      </c>
      <c r="AI246" s="29">
        <f t="shared" si="80"/>
        <v>0</v>
      </c>
      <c r="AJ246" s="29">
        <v>0</v>
      </c>
      <c r="AK246" s="29">
        <f t="shared" si="81"/>
        <v>0</v>
      </c>
      <c r="AL246" s="29">
        <v>0</v>
      </c>
      <c r="AM246" s="29">
        <f t="shared" si="82"/>
        <v>0</v>
      </c>
      <c r="AN246" s="29">
        <v>0</v>
      </c>
      <c r="AO246" s="29">
        <f t="shared" si="83"/>
        <v>0</v>
      </c>
      <c r="AP246" s="29">
        <v>0</v>
      </c>
      <c r="AQ246" s="29">
        <f t="shared" si="84"/>
        <v>0</v>
      </c>
      <c r="AR246" s="29">
        <v>0</v>
      </c>
      <c r="AS246" s="29">
        <f t="shared" si="85"/>
        <v>0</v>
      </c>
      <c r="AT246" s="29">
        <v>0</v>
      </c>
      <c r="AU246" s="29">
        <f t="shared" si="86"/>
        <v>0</v>
      </c>
      <c r="AV246" s="29">
        <v>0</v>
      </c>
      <c r="AW246" s="29">
        <f t="shared" si="87"/>
        <v>0</v>
      </c>
    </row>
    <row r="247" spans="1:49">
      <c r="A247" s="2">
        <v>425</v>
      </c>
      <c r="B247" s="2" t="s">
        <v>205</v>
      </c>
      <c r="C247" s="2" t="s">
        <v>450</v>
      </c>
      <c r="D247" s="3">
        <v>205.44</v>
      </c>
      <c r="E247" s="3">
        <v>19.41</v>
      </c>
      <c r="F247" s="29">
        <v>0</v>
      </c>
      <c r="G247" s="29">
        <f t="shared" si="66"/>
        <v>0</v>
      </c>
      <c r="H247" s="29">
        <v>0</v>
      </c>
      <c r="I247" s="29">
        <f t="shared" si="67"/>
        <v>0</v>
      </c>
      <c r="J247" s="29">
        <v>0</v>
      </c>
      <c r="K247" s="29">
        <f t="shared" si="68"/>
        <v>0</v>
      </c>
      <c r="L247" s="29">
        <v>0</v>
      </c>
      <c r="M247" s="29">
        <f t="shared" si="69"/>
        <v>0</v>
      </c>
      <c r="N247" s="29">
        <v>0</v>
      </c>
      <c r="O247" s="29">
        <f t="shared" si="70"/>
        <v>0</v>
      </c>
      <c r="P247" s="29">
        <v>0</v>
      </c>
      <c r="Q247" s="29">
        <f t="shared" si="71"/>
        <v>0</v>
      </c>
      <c r="R247" s="29">
        <v>15016471</v>
      </c>
      <c r="S247" s="29">
        <f t="shared" si="72"/>
        <v>1.4042269581811784E-2</v>
      </c>
      <c r="T247" s="29">
        <v>14126622</v>
      </c>
      <c r="U247" s="29">
        <f t="shared" si="73"/>
        <v>1.4336968503089883E-2</v>
      </c>
      <c r="V247" s="29">
        <v>0</v>
      </c>
      <c r="W247" s="29">
        <f t="shared" si="74"/>
        <v>0</v>
      </c>
      <c r="X247" s="29">
        <v>0</v>
      </c>
      <c r="Y247" s="29">
        <f t="shared" si="75"/>
        <v>0</v>
      </c>
      <c r="Z247" s="29">
        <v>0</v>
      </c>
      <c r="AA247" s="29">
        <f t="shared" si="76"/>
        <v>0</v>
      </c>
      <c r="AB247" s="29">
        <v>0</v>
      </c>
      <c r="AC247" s="29">
        <f t="shared" si="77"/>
        <v>0</v>
      </c>
      <c r="AD247" s="29">
        <v>0</v>
      </c>
      <c r="AE247" s="29">
        <f t="shared" si="78"/>
        <v>0</v>
      </c>
      <c r="AF247" s="29">
        <v>0</v>
      </c>
      <c r="AG247" s="29">
        <f t="shared" si="79"/>
        <v>0</v>
      </c>
      <c r="AH247" s="29">
        <v>0</v>
      </c>
      <c r="AI247" s="29">
        <f t="shared" si="80"/>
        <v>0</v>
      </c>
      <c r="AJ247" s="29">
        <v>0</v>
      </c>
      <c r="AK247" s="29">
        <f t="shared" si="81"/>
        <v>0</v>
      </c>
      <c r="AL247" s="29">
        <v>0</v>
      </c>
      <c r="AM247" s="29">
        <f t="shared" si="82"/>
        <v>0</v>
      </c>
      <c r="AN247" s="29">
        <v>0</v>
      </c>
      <c r="AO247" s="29">
        <f t="shared" si="83"/>
        <v>0</v>
      </c>
      <c r="AP247" s="29">
        <v>0</v>
      </c>
      <c r="AQ247" s="29">
        <f t="shared" si="84"/>
        <v>0</v>
      </c>
      <c r="AR247" s="29">
        <v>0</v>
      </c>
      <c r="AS247" s="29">
        <f t="shared" si="85"/>
        <v>0</v>
      </c>
      <c r="AT247" s="29">
        <v>0</v>
      </c>
      <c r="AU247" s="29">
        <f t="shared" si="86"/>
        <v>0</v>
      </c>
      <c r="AV247" s="29">
        <v>0</v>
      </c>
      <c r="AW247" s="29">
        <f t="shared" si="87"/>
        <v>0</v>
      </c>
    </row>
    <row r="248" spans="1:49">
      <c r="A248" s="2">
        <v>426</v>
      </c>
      <c r="B248" s="2" t="s">
        <v>205</v>
      </c>
      <c r="C248" s="2" t="s">
        <v>451</v>
      </c>
      <c r="D248" s="3">
        <v>205.44</v>
      </c>
      <c r="E248" s="3">
        <v>19.809999999999999</v>
      </c>
      <c r="F248" s="29">
        <v>0</v>
      </c>
      <c r="G248" s="29">
        <f t="shared" si="66"/>
        <v>0</v>
      </c>
      <c r="H248" s="29">
        <v>0</v>
      </c>
      <c r="I248" s="29">
        <f t="shared" si="67"/>
        <v>0</v>
      </c>
      <c r="J248" s="29">
        <v>0</v>
      </c>
      <c r="K248" s="29">
        <f t="shared" si="68"/>
        <v>0</v>
      </c>
      <c r="L248" s="29">
        <v>0</v>
      </c>
      <c r="M248" s="29">
        <f t="shared" si="69"/>
        <v>0</v>
      </c>
      <c r="N248" s="29">
        <v>0</v>
      </c>
      <c r="O248" s="29">
        <f t="shared" si="70"/>
        <v>0</v>
      </c>
      <c r="P248" s="29">
        <v>0</v>
      </c>
      <c r="Q248" s="29">
        <f t="shared" si="71"/>
        <v>0</v>
      </c>
      <c r="R248" s="29">
        <v>0</v>
      </c>
      <c r="S248" s="29">
        <f t="shared" si="72"/>
        <v>0</v>
      </c>
      <c r="T248" s="29">
        <v>0</v>
      </c>
      <c r="U248" s="29">
        <f t="shared" si="73"/>
        <v>0</v>
      </c>
      <c r="V248" s="29">
        <v>3399915.75</v>
      </c>
      <c r="W248" s="29">
        <f t="shared" si="74"/>
        <v>8.2460566533795084E-3</v>
      </c>
      <c r="X248" s="29">
        <v>3327146.75</v>
      </c>
      <c r="Y248" s="29">
        <f t="shared" si="75"/>
        <v>9.0466134219548775E-3</v>
      </c>
      <c r="Z248" s="29">
        <v>0</v>
      </c>
      <c r="AA248" s="29">
        <f t="shared" si="76"/>
        <v>0</v>
      </c>
      <c r="AB248" s="29">
        <v>298399.96875</v>
      </c>
      <c r="AC248" s="29">
        <f t="shared" si="77"/>
        <v>9.7616172350477E-4</v>
      </c>
      <c r="AD248" s="29">
        <v>0</v>
      </c>
      <c r="AE248" s="29">
        <f t="shared" si="78"/>
        <v>0</v>
      </c>
      <c r="AF248" s="29">
        <v>0</v>
      </c>
      <c r="AG248" s="29">
        <f t="shared" si="79"/>
        <v>0</v>
      </c>
      <c r="AH248" s="29">
        <v>0</v>
      </c>
      <c r="AI248" s="29">
        <f t="shared" si="80"/>
        <v>0</v>
      </c>
      <c r="AJ248" s="29">
        <v>0</v>
      </c>
      <c r="AK248" s="29">
        <f t="shared" si="81"/>
        <v>0</v>
      </c>
      <c r="AL248" s="29">
        <v>0</v>
      </c>
      <c r="AM248" s="29">
        <f t="shared" si="82"/>
        <v>0</v>
      </c>
      <c r="AN248" s="29">
        <v>0</v>
      </c>
      <c r="AO248" s="29">
        <f t="shared" si="83"/>
        <v>0</v>
      </c>
      <c r="AP248" s="29">
        <v>0</v>
      </c>
      <c r="AQ248" s="29">
        <f t="shared" si="84"/>
        <v>0</v>
      </c>
      <c r="AR248" s="29">
        <v>0</v>
      </c>
      <c r="AS248" s="29">
        <f t="shared" si="85"/>
        <v>0</v>
      </c>
      <c r="AT248" s="29">
        <v>0</v>
      </c>
      <c r="AU248" s="29">
        <f t="shared" si="86"/>
        <v>0</v>
      </c>
      <c r="AV248" s="29">
        <v>0</v>
      </c>
      <c r="AW248" s="29">
        <f t="shared" si="87"/>
        <v>0</v>
      </c>
    </row>
    <row r="249" spans="1:49">
      <c r="A249" s="2">
        <v>427</v>
      </c>
      <c r="B249" s="2" t="s">
        <v>205</v>
      </c>
      <c r="C249" s="2" t="s">
        <v>452</v>
      </c>
      <c r="D249" s="3">
        <v>205.44</v>
      </c>
      <c r="E249" s="3">
        <v>22.14</v>
      </c>
      <c r="F249" s="29">
        <v>0</v>
      </c>
      <c r="G249" s="29">
        <f t="shared" si="66"/>
        <v>0</v>
      </c>
      <c r="H249" s="29">
        <v>0</v>
      </c>
      <c r="I249" s="29">
        <f t="shared" si="67"/>
        <v>0</v>
      </c>
      <c r="J249" s="29">
        <v>925200</v>
      </c>
      <c r="K249" s="29">
        <f t="shared" si="68"/>
        <v>1.3443559993780772E-3</v>
      </c>
      <c r="L249" s="29">
        <v>6644706</v>
      </c>
      <c r="M249" s="29">
        <f t="shared" si="69"/>
        <v>7.5696205238729251E-3</v>
      </c>
      <c r="N249" s="29">
        <v>0</v>
      </c>
      <c r="O249" s="29">
        <f t="shared" si="70"/>
        <v>0</v>
      </c>
      <c r="P249" s="29">
        <v>0</v>
      </c>
      <c r="Q249" s="29">
        <f t="shared" si="71"/>
        <v>0</v>
      </c>
      <c r="R249" s="29">
        <v>0</v>
      </c>
      <c r="S249" s="29">
        <f t="shared" si="72"/>
        <v>0</v>
      </c>
      <c r="T249" s="29">
        <v>0</v>
      </c>
      <c r="U249" s="29">
        <f t="shared" si="73"/>
        <v>0</v>
      </c>
      <c r="V249" s="29">
        <v>0</v>
      </c>
      <c r="W249" s="29">
        <f t="shared" si="74"/>
        <v>0</v>
      </c>
      <c r="X249" s="29">
        <v>0</v>
      </c>
      <c r="Y249" s="29">
        <f t="shared" si="75"/>
        <v>0</v>
      </c>
      <c r="Z249" s="29">
        <v>0</v>
      </c>
      <c r="AA249" s="29">
        <f t="shared" si="76"/>
        <v>0</v>
      </c>
      <c r="AB249" s="29">
        <v>0</v>
      </c>
      <c r="AC249" s="29">
        <f t="shared" si="77"/>
        <v>0</v>
      </c>
      <c r="AD249" s="29">
        <v>0</v>
      </c>
      <c r="AE249" s="29">
        <f t="shared" si="78"/>
        <v>0</v>
      </c>
      <c r="AF249" s="29">
        <v>0</v>
      </c>
      <c r="AG249" s="29">
        <f t="shared" si="79"/>
        <v>0</v>
      </c>
      <c r="AH249" s="29">
        <v>0</v>
      </c>
      <c r="AI249" s="29">
        <f t="shared" si="80"/>
        <v>0</v>
      </c>
      <c r="AJ249" s="29">
        <v>0</v>
      </c>
      <c r="AK249" s="29">
        <f t="shared" si="81"/>
        <v>0</v>
      </c>
      <c r="AL249" s="29">
        <v>0</v>
      </c>
      <c r="AM249" s="29">
        <f t="shared" si="82"/>
        <v>0</v>
      </c>
      <c r="AN249" s="29">
        <v>0</v>
      </c>
      <c r="AO249" s="29">
        <f t="shared" si="83"/>
        <v>0</v>
      </c>
      <c r="AP249" s="29">
        <v>0</v>
      </c>
      <c r="AQ249" s="29">
        <f t="shared" si="84"/>
        <v>0</v>
      </c>
      <c r="AR249" s="29">
        <v>0</v>
      </c>
      <c r="AS249" s="29">
        <f t="shared" si="85"/>
        <v>0</v>
      </c>
      <c r="AT249" s="29">
        <v>0</v>
      </c>
      <c r="AU249" s="29">
        <f t="shared" si="86"/>
        <v>0</v>
      </c>
      <c r="AV249" s="29">
        <v>0</v>
      </c>
      <c r="AW249" s="29">
        <f t="shared" si="87"/>
        <v>0</v>
      </c>
    </row>
    <row r="250" spans="1:49">
      <c r="A250" s="2">
        <v>428</v>
      </c>
      <c r="B250" s="2" t="s">
        <v>205</v>
      </c>
      <c r="C250" s="2" t="s">
        <v>453</v>
      </c>
      <c r="D250" s="3">
        <v>205.56</v>
      </c>
      <c r="E250" s="3">
        <v>21.03</v>
      </c>
      <c r="F250" s="29">
        <v>0</v>
      </c>
      <c r="G250" s="29">
        <f t="shared" si="66"/>
        <v>0</v>
      </c>
      <c r="H250" s="29">
        <v>0</v>
      </c>
      <c r="I250" s="29">
        <f t="shared" si="67"/>
        <v>0</v>
      </c>
      <c r="J250" s="29">
        <v>0</v>
      </c>
      <c r="K250" s="29">
        <f t="shared" si="68"/>
        <v>0</v>
      </c>
      <c r="L250" s="29">
        <v>0</v>
      </c>
      <c r="M250" s="29">
        <f t="shared" si="69"/>
        <v>0</v>
      </c>
      <c r="N250" s="29">
        <v>0</v>
      </c>
      <c r="O250" s="29">
        <f t="shared" si="70"/>
        <v>0</v>
      </c>
      <c r="P250" s="29">
        <v>0</v>
      </c>
      <c r="Q250" s="29">
        <f t="shared" si="71"/>
        <v>0</v>
      </c>
      <c r="R250" s="29">
        <v>0</v>
      </c>
      <c r="S250" s="29">
        <f t="shared" si="72"/>
        <v>0</v>
      </c>
      <c r="T250" s="29">
        <v>1119942.125</v>
      </c>
      <c r="U250" s="29">
        <f t="shared" si="73"/>
        <v>1.1366181505676695E-3</v>
      </c>
      <c r="V250" s="29">
        <v>0</v>
      </c>
      <c r="W250" s="29">
        <f t="shared" si="74"/>
        <v>0</v>
      </c>
      <c r="X250" s="29">
        <v>0</v>
      </c>
      <c r="Y250" s="29">
        <f t="shared" si="75"/>
        <v>0</v>
      </c>
      <c r="Z250" s="29">
        <v>0</v>
      </c>
      <c r="AA250" s="29">
        <f t="shared" si="76"/>
        <v>0</v>
      </c>
      <c r="AB250" s="29">
        <v>0</v>
      </c>
      <c r="AC250" s="29">
        <f t="shared" si="77"/>
        <v>0</v>
      </c>
      <c r="AD250" s="29">
        <v>0</v>
      </c>
      <c r="AE250" s="29">
        <f t="shared" si="78"/>
        <v>0</v>
      </c>
      <c r="AF250" s="29">
        <v>0</v>
      </c>
      <c r="AG250" s="29">
        <f t="shared" si="79"/>
        <v>0</v>
      </c>
      <c r="AH250" s="29">
        <v>0</v>
      </c>
      <c r="AI250" s="29">
        <f t="shared" si="80"/>
        <v>0</v>
      </c>
      <c r="AJ250" s="29">
        <v>0</v>
      </c>
      <c r="AK250" s="29">
        <f t="shared" si="81"/>
        <v>0</v>
      </c>
      <c r="AL250" s="29">
        <v>0</v>
      </c>
      <c r="AM250" s="29">
        <f t="shared" si="82"/>
        <v>0</v>
      </c>
      <c r="AN250" s="29">
        <v>0</v>
      </c>
      <c r="AO250" s="29">
        <f t="shared" si="83"/>
        <v>0</v>
      </c>
      <c r="AP250" s="29">
        <v>0</v>
      </c>
      <c r="AQ250" s="29">
        <f t="shared" si="84"/>
        <v>0</v>
      </c>
      <c r="AR250" s="29">
        <v>0</v>
      </c>
      <c r="AS250" s="29">
        <f t="shared" si="85"/>
        <v>0</v>
      </c>
      <c r="AT250" s="29">
        <v>0</v>
      </c>
      <c r="AU250" s="29">
        <f t="shared" si="86"/>
        <v>0</v>
      </c>
      <c r="AV250" s="29">
        <v>0</v>
      </c>
      <c r="AW250" s="29">
        <f t="shared" si="87"/>
        <v>0</v>
      </c>
    </row>
    <row r="251" spans="1:49">
      <c r="A251" s="2">
        <v>429</v>
      </c>
      <c r="B251" s="2" t="s">
        <v>205</v>
      </c>
      <c r="C251" s="2" t="s">
        <v>454</v>
      </c>
      <c r="D251" s="3">
        <v>205.56</v>
      </c>
      <c r="E251" s="3">
        <v>21.5</v>
      </c>
      <c r="F251" s="29">
        <v>0</v>
      </c>
      <c r="G251" s="29">
        <f t="shared" si="66"/>
        <v>0</v>
      </c>
      <c r="H251" s="29">
        <v>0</v>
      </c>
      <c r="I251" s="29">
        <f t="shared" si="67"/>
        <v>0</v>
      </c>
      <c r="J251" s="29">
        <v>0</v>
      </c>
      <c r="K251" s="29">
        <f t="shared" si="68"/>
        <v>0</v>
      </c>
      <c r="L251" s="29">
        <v>0</v>
      </c>
      <c r="M251" s="29">
        <f t="shared" si="69"/>
        <v>0</v>
      </c>
      <c r="N251" s="29">
        <v>0</v>
      </c>
      <c r="O251" s="29">
        <f t="shared" si="70"/>
        <v>0</v>
      </c>
      <c r="P251" s="29">
        <v>0</v>
      </c>
      <c r="Q251" s="29">
        <f t="shared" si="71"/>
        <v>0</v>
      </c>
      <c r="R251" s="29">
        <v>718500</v>
      </c>
      <c r="S251" s="29">
        <f t="shared" si="72"/>
        <v>6.7188693632024238E-4</v>
      </c>
      <c r="T251" s="29">
        <v>0</v>
      </c>
      <c r="U251" s="29">
        <f t="shared" si="73"/>
        <v>0</v>
      </c>
      <c r="V251" s="29">
        <v>0</v>
      </c>
      <c r="W251" s="29">
        <f t="shared" si="74"/>
        <v>0</v>
      </c>
      <c r="X251" s="29">
        <v>0</v>
      </c>
      <c r="Y251" s="29">
        <f t="shared" si="75"/>
        <v>0</v>
      </c>
      <c r="Z251" s="29">
        <v>0</v>
      </c>
      <c r="AA251" s="29">
        <f t="shared" si="76"/>
        <v>0</v>
      </c>
      <c r="AB251" s="29">
        <v>0</v>
      </c>
      <c r="AC251" s="29">
        <f t="shared" si="77"/>
        <v>0</v>
      </c>
      <c r="AD251" s="29">
        <v>0</v>
      </c>
      <c r="AE251" s="29">
        <f t="shared" si="78"/>
        <v>0</v>
      </c>
      <c r="AF251" s="29">
        <v>0</v>
      </c>
      <c r="AG251" s="29">
        <f t="shared" si="79"/>
        <v>0</v>
      </c>
      <c r="AH251" s="29">
        <v>0</v>
      </c>
      <c r="AI251" s="29">
        <f t="shared" si="80"/>
        <v>0</v>
      </c>
      <c r="AJ251" s="29">
        <v>0</v>
      </c>
      <c r="AK251" s="29">
        <f t="shared" si="81"/>
        <v>0</v>
      </c>
      <c r="AL251" s="29">
        <v>0</v>
      </c>
      <c r="AM251" s="29">
        <f t="shared" si="82"/>
        <v>0</v>
      </c>
      <c r="AN251" s="29">
        <v>0</v>
      </c>
      <c r="AO251" s="29">
        <f t="shared" si="83"/>
        <v>0</v>
      </c>
      <c r="AP251" s="29">
        <v>0</v>
      </c>
      <c r="AQ251" s="29">
        <f t="shared" si="84"/>
        <v>0</v>
      </c>
      <c r="AR251" s="29">
        <v>0</v>
      </c>
      <c r="AS251" s="29">
        <f t="shared" si="85"/>
        <v>0</v>
      </c>
      <c r="AT251" s="29">
        <v>0</v>
      </c>
      <c r="AU251" s="29">
        <f t="shared" si="86"/>
        <v>0</v>
      </c>
      <c r="AV251" s="29">
        <v>0</v>
      </c>
      <c r="AW251" s="29">
        <f t="shared" si="87"/>
        <v>0</v>
      </c>
    </row>
    <row r="252" spans="1:49">
      <c r="A252" s="2">
        <v>430</v>
      </c>
      <c r="B252" s="2" t="s">
        <v>205</v>
      </c>
      <c r="C252" s="2" t="s">
        <v>455</v>
      </c>
      <c r="D252" s="3">
        <v>205.56</v>
      </c>
      <c r="E252" s="3">
        <v>26.31</v>
      </c>
      <c r="F252" s="29">
        <v>0</v>
      </c>
      <c r="G252" s="29">
        <f t="shared" si="66"/>
        <v>0</v>
      </c>
      <c r="H252" s="29">
        <v>0</v>
      </c>
      <c r="I252" s="29">
        <f t="shared" si="67"/>
        <v>0</v>
      </c>
      <c r="J252" s="29">
        <v>0</v>
      </c>
      <c r="K252" s="29">
        <f t="shared" si="68"/>
        <v>0</v>
      </c>
      <c r="L252" s="29">
        <v>3705098.25</v>
      </c>
      <c r="M252" s="29">
        <f t="shared" si="69"/>
        <v>4.2208320061362624E-3</v>
      </c>
      <c r="N252" s="29">
        <v>0</v>
      </c>
      <c r="O252" s="29">
        <f t="shared" si="70"/>
        <v>0</v>
      </c>
      <c r="P252" s="29">
        <v>0</v>
      </c>
      <c r="Q252" s="29">
        <f t="shared" si="71"/>
        <v>0</v>
      </c>
      <c r="R252" s="29">
        <v>0</v>
      </c>
      <c r="S252" s="29">
        <f t="shared" si="72"/>
        <v>0</v>
      </c>
      <c r="T252" s="29">
        <v>0</v>
      </c>
      <c r="U252" s="29">
        <f t="shared" si="73"/>
        <v>0</v>
      </c>
      <c r="V252" s="29">
        <v>0</v>
      </c>
      <c r="W252" s="29">
        <f t="shared" si="74"/>
        <v>0</v>
      </c>
      <c r="X252" s="29">
        <v>0</v>
      </c>
      <c r="Y252" s="29">
        <f t="shared" si="75"/>
        <v>0</v>
      </c>
      <c r="Z252" s="29">
        <v>0</v>
      </c>
      <c r="AA252" s="29">
        <f t="shared" si="76"/>
        <v>0</v>
      </c>
      <c r="AB252" s="29">
        <v>101599.9921875</v>
      </c>
      <c r="AC252" s="29">
        <f t="shared" si="77"/>
        <v>3.3236606524216053E-4</v>
      </c>
      <c r="AD252" s="29">
        <v>154400</v>
      </c>
      <c r="AE252" s="29">
        <f t="shared" si="78"/>
        <v>7.1992971075523192E-4</v>
      </c>
      <c r="AF252" s="29">
        <v>0</v>
      </c>
      <c r="AG252" s="29">
        <f t="shared" si="79"/>
        <v>0</v>
      </c>
      <c r="AH252" s="29">
        <v>0</v>
      </c>
      <c r="AI252" s="29">
        <f t="shared" si="80"/>
        <v>0</v>
      </c>
      <c r="AJ252" s="29">
        <v>0</v>
      </c>
      <c r="AK252" s="29">
        <f t="shared" si="81"/>
        <v>0</v>
      </c>
      <c r="AL252" s="29">
        <v>0</v>
      </c>
      <c r="AM252" s="29">
        <f t="shared" si="82"/>
        <v>0</v>
      </c>
      <c r="AN252" s="29">
        <v>0</v>
      </c>
      <c r="AO252" s="29">
        <f t="shared" si="83"/>
        <v>0</v>
      </c>
      <c r="AP252" s="29">
        <v>0</v>
      </c>
      <c r="AQ252" s="29">
        <f t="shared" si="84"/>
        <v>0</v>
      </c>
      <c r="AR252" s="29">
        <v>0</v>
      </c>
      <c r="AS252" s="29">
        <f t="shared" si="85"/>
        <v>0</v>
      </c>
      <c r="AT252" s="29">
        <v>0</v>
      </c>
      <c r="AU252" s="29">
        <f t="shared" si="86"/>
        <v>0</v>
      </c>
      <c r="AV252" s="29">
        <v>0</v>
      </c>
      <c r="AW252" s="29">
        <f t="shared" si="87"/>
        <v>0</v>
      </c>
    </row>
    <row r="253" spans="1:49">
      <c r="A253" s="2">
        <v>431</v>
      </c>
      <c r="B253" s="2" t="s">
        <v>205</v>
      </c>
      <c r="C253" s="2" t="s">
        <v>456</v>
      </c>
      <c r="D253" s="3">
        <v>205.68</v>
      </c>
      <c r="E253" s="3">
        <v>22.86</v>
      </c>
      <c r="F253" s="29">
        <v>0</v>
      </c>
      <c r="G253" s="29">
        <f t="shared" si="66"/>
        <v>0</v>
      </c>
      <c r="H253" s="29">
        <v>0</v>
      </c>
      <c r="I253" s="29">
        <f t="shared" si="67"/>
        <v>0</v>
      </c>
      <c r="J253" s="29">
        <v>0</v>
      </c>
      <c r="K253" s="29">
        <f t="shared" si="68"/>
        <v>0</v>
      </c>
      <c r="L253" s="29">
        <v>0</v>
      </c>
      <c r="M253" s="29">
        <f t="shared" si="69"/>
        <v>0</v>
      </c>
      <c r="N253" s="29">
        <v>0</v>
      </c>
      <c r="O253" s="29">
        <f t="shared" si="70"/>
        <v>0</v>
      </c>
      <c r="P253" s="29">
        <v>0</v>
      </c>
      <c r="Q253" s="29">
        <f t="shared" si="71"/>
        <v>0</v>
      </c>
      <c r="R253" s="29">
        <v>2004847.125</v>
      </c>
      <c r="S253" s="29">
        <f t="shared" si="72"/>
        <v>1.8747816181025692E-3</v>
      </c>
      <c r="T253" s="29">
        <v>0</v>
      </c>
      <c r="U253" s="29">
        <f t="shared" si="73"/>
        <v>0</v>
      </c>
      <c r="V253" s="29">
        <v>0</v>
      </c>
      <c r="W253" s="29">
        <f t="shared" si="74"/>
        <v>0</v>
      </c>
      <c r="X253" s="29">
        <v>0</v>
      </c>
      <c r="Y253" s="29">
        <f t="shared" si="75"/>
        <v>0</v>
      </c>
      <c r="Z253" s="29">
        <v>0</v>
      </c>
      <c r="AA253" s="29">
        <f t="shared" si="76"/>
        <v>0</v>
      </c>
      <c r="AB253" s="29">
        <v>0</v>
      </c>
      <c r="AC253" s="29">
        <f t="shared" si="77"/>
        <v>0</v>
      </c>
      <c r="AD253" s="29">
        <v>0</v>
      </c>
      <c r="AE253" s="29">
        <f t="shared" si="78"/>
        <v>0</v>
      </c>
      <c r="AF253" s="29">
        <v>0</v>
      </c>
      <c r="AG253" s="29">
        <f t="shared" si="79"/>
        <v>0</v>
      </c>
      <c r="AH253" s="29">
        <v>0</v>
      </c>
      <c r="AI253" s="29">
        <f t="shared" si="80"/>
        <v>0</v>
      </c>
      <c r="AJ253" s="29">
        <v>0</v>
      </c>
      <c r="AK253" s="29">
        <f t="shared" si="81"/>
        <v>0</v>
      </c>
      <c r="AL253" s="29">
        <v>0</v>
      </c>
      <c r="AM253" s="29">
        <f t="shared" si="82"/>
        <v>0</v>
      </c>
      <c r="AN253" s="29">
        <v>0</v>
      </c>
      <c r="AO253" s="29">
        <f t="shared" si="83"/>
        <v>0</v>
      </c>
      <c r="AP253" s="29">
        <v>0</v>
      </c>
      <c r="AQ253" s="29">
        <f t="shared" si="84"/>
        <v>0</v>
      </c>
      <c r="AR253" s="29">
        <v>0</v>
      </c>
      <c r="AS253" s="29">
        <f t="shared" si="85"/>
        <v>0</v>
      </c>
      <c r="AT253" s="29">
        <v>0</v>
      </c>
      <c r="AU253" s="29">
        <f t="shared" si="86"/>
        <v>0</v>
      </c>
      <c r="AV253" s="29">
        <v>0</v>
      </c>
      <c r="AW253" s="29">
        <f t="shared" si="87"/>
        <v>0</v>
      </c>
    </row>
    <row r="254" spans="1:49">
      <c r="A254" s="2">
        <v>432</v>
      </c>
      <c r="B254" s="2" t="s">
        <v>205</v>
      </c>
      <c r="C254" s="2" t="s">
        <v>457</v>
      </c>
      <c r="D254" s="3">
        <v>206.16</v>
      </c>
      <c r="E254" s="3">
        <v>19.41</v>
      </c>
      <c r="F254" s="29">
        <v>0</v>
      </c>
      <c r="G254" s="29">
        <f t="shared" si="66"/>
        <v>0</v>
      </c>
      <c r="H254" s="29">
        <v>0</v>
      </c>
      <c r="I254" s="29">
        <f t="shared" si="67"/>
        <v>0</v>
      </c>
      <c r="J254" s="29">
        <v>0</v>
      </c>
      <c r="K254" s="29">
        <f t="shared" si="68"/>
        <v>0</v>
      </c>
      <c r="L254" s="29">
        <v>0</v>
      </c>
      <c r="M254" s="29">
        <f t="shared" si="69"/>
        <v>0</v>
      </c>
      <c r="N254" s="29">
        <v>0</v>
      </c>
      <c r="O254" s="29">
        <f t="shared" si="70"/>
        <v>0</v>
      </c>
      <c r="P254" s="29">
        <v>0</v>
      </c>
      <c r="Q254" s="29">
        <f t="shared" si="71"/>
        <v>0</v>
      </c>
      <c r="R254" s="29">
        <v>1123921.5</v>
      </c>
      <c r="S254" s="29">
        <f t="shared" si="72"/>
        <v>1.0510065042441911E-3</v>
      </c>
      <c r="T254" s="29">
        <v>2002222.25</v>
      </c>
      <c r="U254" s="29">
        <f t="shared" si="73"/>
        <v>2.0320354954238709E-3</v>
      </c>
      <c r="V254" s="29">
        <v>0</v>
      </c>
      <c r="W254" s="29">
        <f t="shared" si="74"/>
        <v>0</v>
      </c>
      <c r="X254" s="29">
        <v>0</v>
      </c>
      <c r="Y254" s="29">
        <f t="shared" si="75"/>
        <v>0</v>
      </c>
      <c r="Z254" s="29">
        <v>0</v>
      </c>
      <c r="AA254" s="29">
        <f t="shared" si="76"/>
        <v>0</v>
      </c>
      <c r="AB254" s="29">
        <v>0</v>
      </c>
      <c r="AC254" s="29">
        <f t="shared" si="77"/>
        <v>0</v>
      </c>
      <c r="AD254" s="29">
        <v>0</v>
      </c>
      <c r="AE254" s="29">
        <f t="shared" si="78"/>
        <v>0</v>
      </c>
      <c r="AF254" s="29">
        <v>0</v>
      </c>
      <c r="AG254" s="29">
        <f t="shared" si="79"/>
        <v>0</v>
      </c>
      <c r="AH254" s="29">
        <v>0</v>
      </c>
      <c r="AI254" s="29">
        <f t="shared" si="80"/>
        <v>0</v>
      </c>
      <c r="AJ254" s="29">
        <v>0</v>
      </c>
      <c r="AK254" s="29">
        <f t="shared" si="81"/>
        <v>0</v>
      </c>
      <c r="AL254" s="29">
        <v>0</v>
      </c>
      <c r="AM254" s="29">
        <f t="shared" si="82"/>
        <v>0</v>
      </c>
      <c r="AN254" s="29">
        <v>0</v>
      </c>
      <c r="AO254" s="29">
        <f t="shared" si="83"/>
        <v>0</v>
      </c>
      <c r="AP254" s="29">
        <v>0</v>
      </c>
      <c r="AQ254" s="29">
        <f t="shared" si="84"/>
        <v>0</v>
      </c>
      <c r="AR254" s="29">
        <v>0</v>
      </c>
      <c r="AS254" s="29">
        <f t="shared" si="85"/>
        <v>0</v>
      </c>
      <c r="AT254" s="29">
        <v>0</v>
      </c>
      <c r="AU254" s="29">
        <f t="shared" si="86"/>
        <v>0</v>
      </c>
      <c r="AV254" s="29">
        <v>0</v>
      </c>
      <c r="AW254" s="29">
        <f t="shared" si="87"/>
        <v>0</v>
      </c>
    </row>
    <row r="255" spans="1:49">
      <c r="A255" s="2">
        <v>433</v>
      </c>
      <c r="B255" s="2" t="s">
        <v>205</v>
      </c>
      <c r="C255" s="2" t="s">
        <v>458</v>
      </c>
      <c r="D255" s="3">
        <v>206.16</v>
      </c>
      <c r="E255" s="3">
        <v>19.809999999999999</v>
      </c>
      <c r="F255" s="29">
        <v>0</v>
      </c>
      <c r="G255" s="29">
        <f t="shared" si="66"/>
        <v>0</v>
      </c>
      <c r="H255" s="29">
        <v>0</v>
      </c>
      <c r="I255" s="29">
        <f t="shared" si="67"/>
        <v>0</v>
      </c>
      <c r="J255" s="29">
        <v>0</v>
      </c>
      <c r="K255" s="29">
        <f t="shared" si="68"/>
        <v>0</v>
      </c>
      <c r="L255" s="29">
        <v>0</v>
      </c>
      <c r="M255" s="29">
        <f t="shared" si="69"/>
        <v>0</v>
      </c>
      <c r="N255" s="29">
        <v>0</v>
      </c>
      <c r="O255" s="29">
        <f t="shared" si="70"/>
        <v>0</v>
      </c>
      <c r="P255" s="29">
        <v>0</v>
      </c>
      <c r="Q255" s="29">
        <f t="shared" si="71"/>
        <v>0</v>
      </c>
      <c r="R255" s="29">
        <v>0</v>
      </c>
      <c r="S255" s="29">
        <f t="shared" si="72"/>
        <v>0</v>
      </c>
      <c r="T255" s="29">
        <v>0</v>
      </c>
      <c r="U255" s="29">
        <f t="shared" si="73"/>
        <v>0</v>
      </c>
      <c r="V255" s="29">
        <v>117473.6875</v>
      </c>
      <c r="W255" s="29">
        <f t="shared" si="74"/>
        <v>2.8491726078988874E-4</v>
      </c>
      <c r="X255" s="29">
        <v>152320</v>
      </c>
      <c r="Y255" s="29">
        <f t="shared" si="75"/>
        <v>4.1416272258870668E-4</v>
      </c>
      <c r="Z255" s="29">
        <v>0</v>
      </c>
      <c r="AA255" s="29">
        <f t="shared" si="76"/>
        <v>0</v>
      </c>
      <c r="AB255" s="29">
        <v>0</v>
      </c>
      <c r="AC255" s="29">
        <f t="shared" si="77"/>
        <v>0</v>
      </c>
      <c r="AD255" s="29">
        <v>0</v>
      </c>
      <c r="AE255" s="29">
        <f t="shared" si="78"/>
        <v>0</v>
      </c>
      <c r="AF255" s="29">
        <v>0</v>
      </c>
      <c r="AG255" s="29">
        <f t="shared" si="79"/>
        <v>0</v>
      </c>
      <c r="AH255" s="29">
        <v>0</v>
      </c>
      <c r="AI255" s="29">
        <f t="shared" si="80"/>
        <v>0</v>
      </c>
      <c r="AJ255" s="29">
        <v>0</v>
      </c>
      <c r="AK255" s="29">
        <f t="shared" si="81"/>
        <v>0</v>
      </c>
      <c r="AL255" s="29">
        <v>0</v>
      </c>
      <c r="AM255" s="29">
        <f t="shared" si="82"/>
        <v>0</v>
      </c>
      <c r="AN255" s="29">
        <v>0</v>
      </c>
      <c r="AO255" s="29">
        <f t="shared" si="83"/>
        <v>0</v>
      </c>
      <c r="AP255" s="29">
        <v>0</v>
      </c>
      <c r="AQ255" s="29">
        <f t="shared" si="84"/>
        <v>0</v>
      </c>
      <c r="AR255" s="29">
        <v>0</v>
      </c>
      <c r="AS255" s="29">
        <f t="shared" si="85"/>
        <v>0</v>
      </c>
      <c r="AT255" s="29">
        <v>0</v>
      </c>
      <c r="AU255" s="29">
        <f t="shared" si="86"/>
        <v>0</v>
      </c>
      <c r="AV255" s="29">
        <v>0</v>
      </c>
      <c r="AW255" s="29">
        <f t="shared" si="87"/>
        <v>0</v>
      </c>
    </row>
    <row r="256" spans="1:49">
      <c r="A256" s="2">
        <v>434</v>
      </c>
      <c r="B256" s="2" t="s">
        <v>205</v>
      </c>
      <c r="C256" s="2" t="s">
        <v>459</v>
      </c>
      <c r="D256" s="3">
        <v>206.28</v>
      </c>
      <c r="E256" s="3">
        <v>17.21</v>
      </c>
      <c r="F256" s="29">
        <v>0</v>
      </c>
      <c r="G256" s="29">
        <f t="shared" si="66"/>
        <v>0</v>
      </c>
      <c r="H256" s="29">
        <v>0</v>
      </c>
      <c r="I256" s="29">
        <f t="shared" si="67"/>
        <v>0</v>
      </c>
      <c r="J256" s="29">
        <v>0</v>
      </c>
      <c r="K256" s="29">
        <f t="shared" si="68"/>
        <v>0</v>
      </c>
      <c r="L256" s="29">
        <v>0</v>
      </c>
      <c r="M256" s="29">
        <f t="shared" si="69"/>
        <v>0</v>
      </c>
      <c r="N256" s="29">
        <v>0</v>
      </c>
      <c r="O256" s="29">
        <f t="shared" si="70"/>
        <v>0</v>
      </c>
      <c r="P256" s="29">
        <v>0</v>
      </c>
      <c r="Q256" s="29">
        <f t="shared" si="71"/>
        <v>0</v>
      </c>
      <c r="R256" s="29">
        <v>0</v>
      </c>
      <c r="S256" s="29">
        <f t="shared" si="72"/>
        <v>0</v>
      </c>
      <c r="T256" s="29">
        <v>0</v>
      </c>
      <c r="U256" s="29">
        <f t="shared" si="73"/>
        <v>0</v>
      </c>
      <c r="V256" s="29">
        <v>76906.6640625</v>
      </c>
      <c r="W256" s="29">
        <f t="shared" si="74"/>
        <v>1.8652718346970831E-4</v>
      </c>
      <c r="X256" s="29">
        <v>0</v>
      </c>
      <c r="Y256" s="29">
        <f t="shared" si="75"/>
        <v>0</v>
      </c>
      <c r="Z256" s="29">
        <v>211555.5625</v>
      </c>
      <c r="AA256" s="29">
        <f t="shared" si="76"/>
        <v>8.0745652780305117E-4</v>
      </c>
      <c r="AB256" s="29">
        <v>181440</v>
      </c>
      <c r="AC256" s="29">
        <f t="shared" si="77"/>
        <v>5.9354826293930526E-4</v>
      </c>
      <c r="AD256" s="29">
        <v>0</v>
      </c>
      <c r="AE256" s="29">
        <f t="shared" si="78"/>
        <v>0</v>
      </c>
      <c r="AF256" s="29">
        <v>0</v>
      </c>
      <c r="AG256" s="29">
        <f t="shared" si="79"/>
        <v>0</v>
      </c>
      <c r="AH256" s="29">
        <v>0</v>
      </c>
      <c r="AI256" s="29">
        <f t="shared" si="80"/>
        <v>0</v>
      </c>
      <c r="AJ256" s="29">
        <v>0</v>
      </c>
      <c r="AK256" s="29">
        <f t="shared" si="81"/>
        <v>0</v>
      </c>
      <c r="AL256" s="29">
        <v>0</v>
      </c>
      <c r="AM256" s="29">
        <f t="shared" si="82"/>
        <v>0</v>
      </c>
      <c r="AN256" s="29">
        <v>0</v>
      </c>
      <c r="AO256" s="29">
        <f t="shared" si="83"/>
        <v>0</v>
      </c>
      <c r="AP256" s="29">
        <v>0</v>
      </c>
      <c r="AQ256" s="29">
        <f t="shared" si="84"/>
        <v>0</v>
      </c>
      <c r="AR256" s="29">
        <v>0</v>
      </c>
      <c r="AS256" s="29">
        <f t="shared" si="85"/>
        <v>0</v>
      </c>
      <c r="AT256" s="29">
        <v>0</v>
      </c>
      <c r="AU256" s="29">
        <f t="shared" si="86"/>
        <v>0</v>
      </c>
      <c r="AV256" s="29">
        <v>0</v>
      </c>
      <c r="AW256" s="29">
        <f t="shared" si="87"/>
        <v>0</v>
      </c>
    </row>
    <row r="257" spans="1:49">
      <c r="A257" s="2">
        <v>435</v>
      </c>
      <c r="B257" s="2" t="s">
        <v>205</v>
      </c>
      <c r="C257" s="2" t="s">
        <v>460</v>
      </c>
      <c r="D257" s="3">
        <v>206.28</v>
      </c>
      <c r="E257" s="3">
        <v>20.81</v>
      </c>
      <c r="F257" s="29">
        <v>0</v>
      </c>
      <c r="G257" s="29">
        <f t="shared" si="66"/>
        <v>0</v>
      </c>
      <c r="H257" s="29">
        <v>0</v>
      </c>
      <c r="I257" s="29">
        <f t="shared" si="67"/>
        <v>0</v>
      </c>
      <c r="J257" s="29">
        <v>0</v>
      </c>
      <c r="K257" s="29">
        <f t="shared" si="68"/>
        <v>0</v>
      </c>
      <c r="L257" s="29">
        <v>0</v>
      </c>
      <c r="M257" s="29">
        <f t="shared" si="69"/>
        <v>0</v>
      </c>
      <c r="N257" s="29">
        <v>0</v>
      </c>
      <c r="O257" s="29">
        <f t="shared" si="70"/>
        <v>0</v>
      </c>
      <c r="P257" s="29">
        <v>0</v>
      </c>
      <c r="Q257" s="29">
        <f t="shared" si="71"/>
        <v>0</v>
      </c>
      <c r="R257" s="29">
        <v>126866.6640625</v>
      </c>
      <c r="S257" s="29">
        <f t="shared" si="72"/>
        <v>1.1863612280879961E-4</v>
      </c>
      <c r="T257" s="29">
        <v>0</v>
      </c>
      <c r="U257" s="29">
        <f t="shared" si="73"/>
        <v>0</v>
      </c>
      <c r="V257" s="29">
        <v>0</v>
      </c>
      <c r="W257" s="29">
        <f t="shared" si="74"/>
        <v>0</v>
      </c>
      <c r="X257" s="29">
        <v>0</v>
      </c>
      <c r="Y257" s="29">
        <f t="shared" si="75"/>
        <v>0</v>
      </c>
      <c r="Z257" s="29">
        <v>0</v>
      </c>
      <c r="AA257" s="29">
        <f t="shared" si="76"/>
        <v>0</v>
      </c>
      <c r="AB257" s="29">
        <v>0</v>
      </c>
      <c r="AC257" s="29">
        <f t="shared" si="77"/>
        <v>0</v>
      </c>
      <c r="AD257" s="29">
        <v>0</v>
      </c>
      <c r="AE257" s="29">
        <f t="shared" si="78"/>
        <v>0</v>
      </c>
      <c r="AF257" s="29">
        <v>0</v>
      </c>
      <c r="AG257" s="29">
        <f t="shared" si="79"/>
        <v>0</v>
      </c>
      <c r="AH257" s="29">
        <v>0</v>
      </c>
      <c r="AI257" s="29">
        <f t="shared" si="80"/>
        <v>0</v>
      </c>
      <c r="AJ257" s="29">
        <v>0</v>
      </c>
      <c r="AK257" s="29">
        <f t="shared" si="81"/>
        <v>0</v>
      </c>
      <c r="AL257" s="29">
        <v>0</v>
      </c>
      <c r="AM257" s="29">
        <f t="shared" si="82"/>
        <v>0</v>
      </c>
      <c r="AN257" s="29">
        <v>0</v>
      </c>
      <c r="AO257" s="29">
        <f t="shared" si="83"/>
        <v>0</v>
      </c>
      <c r="AP257" s="29">
        <v>0</v>
      </c>
      <c r="AQ257" s="29">
        <f t="shared" si="84"/>
        <v>0</v>
      </c>
      <c r="AR257" s="29">
        <v>0</v>
      </c>
      <c r="AS257" s="29">
        <f t="shared" si="85"/>
        <v>0</v>
      </c>
      <c r="AT257" s="29">
        <v>0</v>
      </c>
      <c r="AU257" s="29">
        <f t="shared" si="86"/>
        <v>0</v>
      </c>
      <c r="AV257" s="29">
        <v>0</v>
      </c>
      <c r="AW257" s="29">
        <f t="shared" si="87"/>
        <v>0</v>
      </c>
    </row>
    <row r="258" spans="1:49">
      <c r="A258" s="2">
        <v>436</v>
      </c>
      <c r="B258" s="2" t="s">
        <v>205</v>
      </c>
      <c r="C258" s="2" t="s">
        <v>461</v>
      </c>
      <c r="D258" s="3">
        <v>206.28</v>
      </c>
      <c r="E258" s="3">
        <v>24.87</v>
      </c>
      <c r="F258" s="29">
        <v>0</v>
      </c>
      <c r="G258" s="29">
        <f t="shared" si="66"/>
        <v>0</v>
      </c>
      <c r="H258" s="29">
        <v>0</v>
      </c>
      <c r="I258" s="29">
        <f t="shared" si="67"/>
        <v>0</v>
      </c>
      <c r="J258" s="29">
        <v>3331125</v>
      </c>
      <c r="K258" s="29">
        <f t="shared" si="68"/>
        <v>4.8402700804456309E-3</v>
      </c>
      <c r="L258" s="29">
        <v>1090133.375</v>
      </c>
      <c r="M258" s="29">
        <f t="shared" si="69"/>
        <v>1.2418752566567821E-3</v>
      </c>
      <c r="N258" s="29">
        <v>0</v>
      </c>
      <c r="O258" s="29">
        <f t="shared" si="70"/>
        <v>0</v>
      </c>
      <c r="P258" s="29">
        <v>0</v>
      </c>
      <c r="Q258" s="29">
        <f t="shared" si="71"/>
        <v>0</v>
      </c>
      <c r="R258" s="29">
        <v>0</v>
      </c>
      <c r="S258" s="29">
        <f t="shared" si="72"/>
        <v>0</v>
      </c>
      <c r="T258" s="29">
        <v>0</v>
      </c>
      <c r="U258" s="29">
        <f t="shared" si="73"/>
        <v>0</v>
      </c>
      <c r="V258" s="29">
        <v>0</v>
      </c>
      <c r="W258" s="29">
        <f t="shared" si="74"/>
        <v>0</v>
      </c>
      <c r="X258" s="29">
        <v>0</v>
      </c>
      <c r="Y258" s="29">
        <f t="shared" si="75"/>
        <v>0</v>
      </c>
      <c r="Z258" s="29">
        <v>0</v>
      </c>
      <c r="AA258" s="29">
        <f t="shared" si="76"/>
        <v>0</v>
      </c>
      <c r="AB258" s="29">
        <v>0</v>
      </c>
      <c r="AC258" s="29">
        <f t="shared" si="77"/>
        <v>0</v>
      </c>
      <c r="AD258" s="29">
        <v>0</v>
      </c>
      <c r="AE258" s="29">
        <f t="shared" si="78"/>
        <v>0</v>
      </c>
      <c r="AF258" s="29">
        <v>0</v>
      </c>
      <c r="AG258" s="29">
        <f t="shared" si="79"/>
        <v>0</v>
      </c>
      <c r="AH258" s="29">
        <v>0</v>
      </c>
      <c r="AI258" s="29">
        <f t="shared" si="80"/>
        <v>0</v>
      </c>
      <c r="AJ258" s="29">
        <v>0</v>
      </c>
      <c r="AK258" s="29">
        <f t="shared" si="81"/>
        <v>0</v>
      </c>
      <c r="AL258" s="29">
        <v>0</v>
      </c>
      <c r="AM258" s="29">
        <f t="shared" si="82"/>
        <v>0</v>
      </c>
      <c r="AN258" s="29">
        <v>0</v>
      </c>
      <c r="AO258" s="29">
        <f t="shared" si="83"/>
        <v>0</v>
      </c>
      <c r="AP258" s="29">
        <v>0</v>
      </c>
      <c r="AQ258" s="29">
        <f t="shared" si="84"/>
        <v>0</v>
      </c>
      <c r="AR258" s="29">
        <v>0</v>
      </c>
      <c r="AS258" s="29">
        <f t="shared" si="85"/>
        <v>0</v>
      </c>
      <c r="AT258" s="29">
        <v>0</v>
      </c>
      <c r="AU258" s="29">
        <f t="shared" si="86"/>
        <v>0</v>
      </c>
      <c r="AV258" s="29">
        <v>0</v>
      </c>
      <c r="AW258" s="29">
        <f t="shared" si="87"/>
        <v>0</v>
      </c>
    </row>
    <row r="259" spans="1:49">
      <c r="A259" s="2">
        <v>437</v>
      </c>
      <c r="B259" s="2" t="s">
        <v>205</v>
      </c>
      <c r="C259" s="2" t="s">
        <v>462</v>
      </c>
      <c r="D259" s="3">
        <v>207</v>
      </c>
      <c r="E259" s="3">
        <v>26.76</v>
      </c>
      <c r="F259" s="29">
        <v>0</v>
      </c>
      <c r="G259" s="29">
        <f t="shared" si="66"/>
        <v>0</v>
      </c>
      <c r="H259" s="29">
        <v>0</v>
      </c>
      <c r="I259" s="29">
        <f t="shared" si="67"/>
        <v>0</v>
      </c>
      <c r="J259" s="29">
        <v>0</v>
      </c>
      <c r="K259" s="29">
        <f t="shared" si="68"/>
        <v>0</v>
      </c>
      <c r="L259" s="29">
        <v>0</v>
      </c>
      <c r="M259" s="29">
        <f t="shared" si="69"/>
        <v>0</v>
      </c>
      <c r="N259" s="29">
        <v>0</v>
      </c>
      <c r="O259" s="29">
        <f t="shared" si="70"/>
        <v>0</v>
      </c>
      <c r="P259" s="29">
        <v>0</v>
      </c>
      <c r="Q259" s="29">
        <f t="shared" si="71"/>
        <v>0</v>
      </c>
      <c r="R259" s="29">
        <v>0</v>
      </c>
      <c r="S259" s="29">
        <f t="shared" si="72"/>
        <v>0</v>
      </c>
      <c r="T259" s="29">
        <v>0</v>
      </c>
      <c r="U259" s="29">
        <f t="shared" si="73"/>
        <v>0</v>
      </c>
      <c r="V259" s="29">
        <v>0</v>
      </c>
      <c r="W259" s="29">
        <f t="shared" si="74"/>
        <v>0</v>
      </c>
      <c r="X259" s="29">
        <v>0</v>
      </c>
      <c r="Y259" s="29">
        <f t="shared" si="75"/>
        <v>0</v>
      </c>
      <c r="Z259" s="29">
        <v>0</v>
      </c>
      <c r="AA259" s="29">
        <f t="shared" si="76"/>
        <v>0</v>
      </c>
      <c r="AB259" s="29">
        <v>0</v>
      </c>
      <c r="AC259" s="29">
        <f t="shared" si="77"/>
        <v>0</v>
      </c>
      <c r="AD259" s="29">
        <v>643200</v>
      </c>
      <c r="AE259" s="29">
        <f t="shared" si="78"/>
        <v>2.9990854271875981E-3</v>
      </c>
      <c r="AF259" s="29">
        <v>0</v>
      </c>
      <c r="AG259" s="29">
        <f t="shared" si="79"/>
        <v>0</v>
      </c>
      <c r="AH259" s="29">
        <v>0</v>
      </c>
      <c r="AI259" s="29">
        <f t="shared" si="80"/>
        <v>0</v>
      </c>
      <c r="AJ259" s="29">
        <v>0</v>
      </c>
      <c r="AK259" s="29">
        <f t="shared" si="81"/>
        <v>0</v>
      </c>
      <c r="AL259" s="29">
        <v>0</v>
      </c>
      <c r="AM259" s="29">
        <f t="shared" si="82"/>
        <v>0</v>
      </c>
      <c r="AN259" s="29">
        <v>0</v>
      </c>
      <c r="AO259" s="29">
        <f t="shared" si="83"/>
        <v>0</v>
      </c>
      <c r="AP259" s="29">
        <v>0</v>
      </c>
      <c r="AQ259" s="29">
        <f t="shared" si="84"/>
        <v>0</v>
      </c>
      <c r="AR259" s="29">
        <v>0</v>
      </c>
      <c r="AS259" s="29">
        <f t="shared" si="85"/>
        <v>0</v>
      </c>
      <c r="AT259" s="29">
        <v>0</v>
      </c>
      <c r="AU259" s="29">
        <f t="shared" si="86"/>
        <v>0</v>
      </c>
      <c r="AV259" s="29">
        <v>0</v>
      </c>
      <c r="AW259" s="29">
        <f t="shared" si="87"/>
        <v>0</v>
      </c>
    </row>
    <row r="260" spans="1:49">
      <c r="A260" s="2">
        <v>438</v>
      </c>
      <c r="B260" s="2" t="s">
        <v>205</v>
      </c>
      <c r="C260" s="2" t="s">
        <v>463</v>
      </c>
      <c r="D260" s="3">
        <v>207.24</v>
      </c>
      <c r="E260" s="3">
        <v>26.76</v>
      </c>
      <c r="F260" s="29">
        <v>724800</v>
      </c>
      <c r="G260" s="29">
        <f t="shared" ref="G260:G323" si="88">F260/149076630.492187</f>
        <v>4.8619290468735563E-3</v>
      </c>
      <c r="H260" s="29">
        <v>1517538.5</v>
      </c>
      <c r="I260" s="29">
        <f t="shared" ref="I260:I323" si="89">H260/152138194.992187</f>
        <v>9.9747371137006904E-3</v>
      </c>
      <c r="J260" s="29">
        <v>0</v>
      </c>
      <c r="K260" s="29">
        <f t="shared" ref="K260:K323" si="90">J260/688210563.591797</f>
        <v>0</v>
      </c>
      <c r="L260" s="29">
        <v>0</v>
      </c>
      <c r="M260" s="29">
        <f t="shared" ref="M260:M323" si="91">L260/877812299.710937</f>
        <v>0</v>
      </c>
      <c r="N260" s="29">
        <v>0</v>
      </c>
      <c r="O260" s="29">
        <f t="shared" ref="O260:O323" si="92">N260/1038139587.32617</f>
        <v>0</v>
      </c>
      <c r="P260" s="29">
        <v>0</v>
      </c>
      <c r="Q260" s="29">
        <f t="shared" ref="Q260:Q323" si="93">P260/965468982.306641</f>
        <v>0</v>
      </c>
      <c r="R260" s="29">
        <v>936000</v>
      </c>
      <c r="S260" s="29">
        <f t="shared" ref="S260:S323" si="94">R260/1069376350.63281</f>
        <v>8.7527650994536797E-4</v>
      </c>
      <c r="T260" s="29">
        <v>1398960</v>
      </c>
      <c r="U260" s="29">
        <f t="shared" ref="U260:U323" si="95">T260/985328383.539062</f>
        <v>1.4197906234825722E-3</v>
      </c>
      <c r="V260" s="29">
        <v>1064800</v>
      </c>
      <c r="W260" s="29">
        <f t="shared" ref="W260:W323" si="96">V260/412308075.594727</f>
        <v>2.5825349126720274E-3</v>
      </c>
      <c r="X260" s="29">
        <v>0</v>
      </c>
      <c r="Y260" s="29">
        <f t="shared" ref="Y260:Y323" si="97">X260/367778150.210937</f>
        <v>0</v>
      </c>
      <c r="Z260" s="29">
        <v>0</v>
      </c>
      <c r="AA260" s="29">
        <f t="shared" ref="AA260:AA323" si="98">Z260/262002417.734619</f>
        <v>0</v>
      </c>
      <c r="AB260" s="29">
        <v>540800</v>
      </c>
      <c r="AC260" s="29">
        <f t="shared" ref="AC260:AC323" si="99">AB260/305687020.464844</f>
        <v>1.7691297431524265E-3</v>
      </c>
      <c r="AD260" s="29">
        <v>486646.125</v>
      </c>
      <c r="AE260" s="29">
        <f t="shared" ref="AE260:AE323" si="100">AD260/214465381.402344</f>
        <v>2.2691127202811166E-3</v>
      </c>
      <c r="AF260" s="29">
        <v>765600</v>
      </c>
      <c r="AG260" s="29">
        <f t="shared" ref="AG260:AG323" si="101">AF260/212276368.335937</f>
        <v>3.6066190787115938E-3</v>
      </c>
      <c r="AH260" s="29">
        <v>547600</v>
      </c>
      <c r="AI260" s="29">
        <f t="shared" ref="AI260:AI323" si="102">AH260/243985040.242187</f>
        <v>2.2443999003235425E-3</v>
      </c>
      <c r="AJ260" s="29">
        <v>340560</v>
      </c>
      <c r="AK260" s="29">
        <f t="shared" ref="AK260:AK323" si="103">AJ260/256814236.765625</f>
        <v>1.326094706777504E-3</v>
      </c>
      <c r="AL260" s="29">
        <v>0</v>
      </c>
      <c r="AM260" s="29">
        <f t="shared" ref="AM260:AM323" si="104">AL260/113407809.335937</f>
        <v>0</v>
      </c>
      <c r="AN260" s="29">
        <v>552000</v>
      </c>
      <c r="AO260" s="29">
        <f t="shared" ref="AO260:AO323" si="105">AN260/112751810.458984</f>
        <v>4.8957085278981162E-3</v>
      </c>
      <c r="AP260" s="29">
        <v>615266.6875</v>
      </c>
      <c r="AQ260" s="29">
        <f t="shared" ref="AQ260:AQ323" si="106">AP260/119728051.046875</f>
        <v>5.1388683113125725E-3</v>
      </c>
      <c r="AR260" s="29">
        <v>0</v>
      </c>
      <c r="AS260" s="29">
        <f t="shared" ref="AS260:AS323" si="107">AR260/103886955.828125</f>
        <v>0</v>
      </c>
      <c r="AT260" s="29">
        <v>702400</v>
      </c>
      <c r="AU260" s="29">
        <f t="shared" ref="AU260:AU323" si="108">AT260/137875547.931641</f>
        <v>5.0944493823390016E-3</v>
      </c>
      <c r="AV260" s="29">
        <v>1085538.5</v>
      </c>
      <c r="AW260" s="29">
        <f t="shared" ref="AW260:AW323" si="109">AV260/148033987.734375</f>
        <v>7.3330355860428322E-3</v>
      </c>
    </row>
    <row r="261" spans="1:49">
      <c r="A261" s="2">
        <v>439</v>
      </c>
      <c r="B261" s="2" t="s">
        <v>205</v>
      </c>
      <c r="C261" s="2" t="s">
        <v>464</v>
      </c>
      <c r="D261" s="3">
        <v>207.36</v>
      </c>
      <c r="E261" s="3">
        <v>25.59</v>
      </c>
      <c r="F261" s="29">
        <v>0</v>
      </c>
      <c r="G261" s="29">
        <f t="shared" si="88"/>
        <v>0</v>
      </c>
      <c r="H261" s="29">
        <v>0</v>
      </c>
      <c r="I261" s="29">
        <f t="shared" si="89"/>
        <v>0</v>
      </c>
      <c r="J261" s="29">
        <v>4185378.5078125</v>
      </c>
      <c r="K261" s="29">
        <f t="shared" si="90"/>
        <v>6.0815377287568081E-3</v>
      </c>
      <c r="L261" s="29">
        <v>22713408</v>
      </c>
      <c r="M261" s="29">
        <f t="shared" si="91"/>
        <v>2.5875016797417296E-2</v>
      </c>
      <c r="N261" s="29">
        <v>15050592</v>
      </c>
      <c r="O261" s="29">
        <f t="shared" si="92"/>
        <v>1.4497657332155372E-2</v>
      </c>
      <c r="P261" s="29">
        <v>2509621.75</v>
      </c>
      <c r="Q261" s="29">
        <f t="shared" si="93"/>
        <v>2.5993810220646977E-3</v>
      </c>
      <c r="R261" s="29">
        <v>0</v>
      </c>
      <c r="S261" s="29">
        <f t="shared" si="94"/>
        <v>0</v>
      </c>
      <c r="T261" s="29">
        <v>0</v>
      </c>
      <c r="U261" s="29">
        <f t="shared" si="95"/>
        <v>0</v>
      </c>
      <c r="V261" s="29">
        <v>0</v>
      </c>
      <c r="W261" s="29">
        <f t="shared" si="96"/>
        <v>0</v>
      </c>
      <c r="X261" s="29">
        <v>0</v>
      </c>
      <c r="Y261" s="29">
        <f t="shared" si="97"/>
        <v>0</v>
      </c>
      <c r="Z261" s="29">
        <v>0</v>
      </c>
      <c r="AA261" s="29">
        <f t="shared" si="98"/>
        <v>0</v>
      </c>
      <c r="AB261" s="29">
        <v>0</v>
      </c>
      <c r="AC261" s="29">
        <f t="shared" si="99"/>
        <v>0</v>
      </c>
      <c r="AD261" s="29">
        <v>0</v>
      </c>
      <c r="AE261" s="29">
        <f t="shared" si="100"/>
        <v>0</v>
      </c>
      <c r="AF261" s="29">
        <v>0</v>
      </c>
      <c r="AG261" s="29">
        <f t="shared" si="101"/>
        <v>0</v>
      </c>
      <c r="AH261" s="29">
        <v>0</v>
      </c>
      <c r="AI261" s="29">
        <f t="shared" si="102"/>
        <v>0</v>
      </c>
      <c r="AJ261" s="29">
        <v>0</v>
      </c>
      <c r="AK261" s="29">
        <f t="shared" si="103"/>
        <v>0</v>
      </c>
      <c r="AL261" s="29">
        <v>0</v>
      </c>
      <c r="AM261" s="29">
        <f t="shared" si="104"/>
        <v>0</v>
      </c>
      <c r="AN261" s="29">
        <v>0</v>
      </c>
      <c r="AO261" s="29">
        <f t="shared" si="105"/>
        <v>0</v>
      </c>
      <c r="AP261" s="29">
        <v>0</v>
      </c>
      <c r="AQ261" s="29">
        <f t="shared" si="106"/>
        <v>0</v>
      </c>
      <c r="AR261" s="29">
        <v>0</v>
      </c>
      <c r="AS261" s="29">
        <f t="shared" si="107"/>
        <v>0</v>
      </c>
      <c r="AT261" s="29">
        <v>0</v>
      </c>
      <c r="AU261" s="29">
        <f t="shared" si="108"/>
        <v>0</v>
      </c>
      <c r="AV261" s="29">
        <v>0</v>
      </c>
      <c r="AW261" s="29">
        <f t="shared" si="109"/>
        <v>0</v>
      </c>
    </row>
    <row r="262" spans="1:49">
      <c r="A262" s="2">
        <v>440</v>
      </c>
      <c r="B262" s="2" t="s">
        <v>205</v>
      </c>
      <c r="C262" s="2" t="s">
        <v>465</v>
      </c>
      <c r="D262" s="3">
        <v>207.48</v>
      </c>
      <c r="E262" s="3">
        <v>15.42</v>
      </c>
      <c r="F262" s="29">
        <v>0</v>
      </c>
      <c r="G262" s="29">
        <f t="shared" si="88"/>
        <v>0</v>
      </c>
      <c r="H262" s="29">
        <v>0</v>
      </c>
      <c r="I262" s="29">
        <f t="shared" si="89"/>
        <v>0</v>
      </c>
      <c r="J262" s="29">
        <v>0</v>
      </c>
      <c r="K262" s="29">
        <f t="shared" si="90"/>
        <v>0</v>
      </c>
      <c r="L262" s="29">
        <v>0</v>
      </c>
      <c r="M262" s="29">
        <f t="shared" si="91"/>
        <v>0</v>
      </c>
      <c r="N262" s="29">
        <v>0</v>
      </c>
      <c r="O262" s="29">
        <f t="shared" si="92"/>
        <v>0</v>
      </c>
      <c r="P262" s="29">
        <v>0</v>
      </c>
      <c r="Q262" s="29">
        <f t="shared" si="93"/>
        <v>0</v>
      </c>
      <c r="R262" s="29">
        <v>0</v>
      </c>
      <c r="S262" s="29">
        <f t="shared" si="94"/>
        <v>0</v>
      </c>
      <c r="T262" s="29">
        <v>0</v>
      </c>
      <c r="U262" s="29">
        <f t="shared" si="95"/>
        <v>0</v>
      </c>
      <c r="V262" s="29">
        <v>444800</v>
      </c>
      <c r="W262" s="29">
        <f t="shared" si="96"/>
        <v>1.0788049672769702E-3</v>
      </c>
      <c r="X262" s="29">
        <v>680533.328125</v>
      </c>
      <c r="Y262" s="29">
        <f t="shared" si="97"/>
        <v>1.8503908612697193E-3</v>
      </c>
      <c r="Z262" s="29">
        <v>2430400</v>
      </c>
      <c r="AA262" s="29">
        <f t="shared" si="98"/>
        <v>9.276250276673937E-3</v>
      </c>
      <c r="AB262" s="29">
        <v>2057733.375</v>
      </c>
      <c r="AC262" s="29">
        <f t="shared" si="99"/>
        <v>6.7315039149222003E-3</v>
      </c>
      <c r="AD262" s="29">
        <v>328400</v>
      </c>
      <c r="AE262" s="29">
        <f t="shared" si="100"/>
        <v>1.531249462513071E-3</v>
      </c>
      <c r="AF262" s="29">
        <v>201200.015625</v>
      </c>
      <c r="AG262" s="29">
        <f t="shared" si="101"/>
        <v>9.4782107496107072E-4</v>
      </c>
      <c r="AH262" s="29">
        <v>0</v>
      </c>
      <c r="AI262" s="29">
        <f t="shared" si="102"/>
        <v>0</v>
      </c>
      <c r="AJ262" s="29">
        <v>0</v>
      </c>
      <c r="AK262" s="29">
        <f t="shared" si="103"/>
        <v>0</v>
      </c>
      <c r="AL262" s="29">
        <v>0</v>
      </c>
      <c r="AM262" s="29">
        <f t="shared" si="104"/>
        <v>0</v>
      </c>
      <c r="AN262" s="29">
        <v>0</v>
      </c>
      <c r="AO262" s="29">
        <f t="shared" si="105"/>
        <v>0</v>
      </c>
      <c r="AP262" s="29">
        <v>0</v>
      </c>
      <c r="AQ262" s="29">
        <f t="shared" si="106"/>
        <v>0</v>
      </c>
      <c r="AR262" s="29">
        <v>0</v>
      </c>
      <c r="AS262" s="29">
        <f t="shared" si="107"/>
        <v>0</v>
      </c>
      <c r="AT262" s="29">
        <v>0</v>
      </c>
      <c r="AU262" s="29">
        <f t="shared" si="108"/>
        <v>0</v>
      </c>
      <c r="AV262" s="29">
        <v>0</v>
      </c>
      <c r="AW262" s="29">
        <f t="shared" si="109"/>
        <v>0</v>
      </c>
    </row>
    <row r="263" spans="1:49">
      <c r="A263" s="2">
        <v>441</v>
      </c>
      <c r="B263" s="2" t="s">
        <v>205</v>
      </c>
      <c r="C263" s="2" t="s">
        <v>466</v>
      </c>
      <c r="D263" s="3">
        <v>207.48</v>
      </c>
      <c r="E263" s="3">
        <v>22.82</v>
      </c>
      <c r="F263" s="29">
        <v>0</v>
      </c>
      <c r="G263" s="29">
        <f t="shared" si="88"/>
        <v>0</v>
      </c>
      <c r="H263" s="29">
        <v>0</v>
      </c>
      <c r="I263" s="29">
        <f t="shared" si="89"/>
        <v>0</v>
      </c>
      <c r="J263" s="29">
        <v>0</v>
      </c>
      <c r="K263" s="29">
        <f t="shared" si="90"/>
        <v>0</v>
      </c>
      <c r="L263" s="29">
        <v>0</v>
      </c>
      <c r="M263" s="29">
        <f t="shared" si="91"/>
        <v>0</v>
      </c>
      <c r="N263" s="29">
        <v>0</v>
      </c>
      <c r="O263" s="29">
        <f t="shared" si="92"/>
        <v>0</v>
      </c>
      <c r="P263" s="29">
        <v>0</v>
      </c>
      <c r="Q263" s="29">
        <f t="shared" si="93"/>
        <v>0</v>
      </c>
      <c r="R263" s="29">
        <v>11600471</v>
      </c>
      <c r="S263" s="29">
        <f t="shared" si="94"/>
        <v>1.0847884370301765E-2</v>
      </c>
      <c r="T263" s="29">
        <v>11574615</v>
      </c>
      <c r="U263" s="29">
        <f t="shared" si="95"/>
        <v>1.174696191986957E-2</v>
      </c>
      <c r="V263" s="29">
        <v>0</v>
      </c>
      <c r="W263" s="29">
        <f t="shared" si="96"/>
        <v>0</v>
      </c>
      <c r="X263" s="29">
        <v>0</v>
      </c>
      <c r="Y263" s="29">
        <f t="shared" si="97"/>
        <v>0</v>
      </c>
      <c r="Z263" s="29">
        <v>0</v>
      </c>
      <c r="AA263" s="29">
        <f t="shared" si="98"/>
        <v>0</v>
      </c>
      <c r="AB263" s="29">
        <v>0</v>
      </c>
      <c r="AC263" s="29">
        <f t="shared" si="99"/>
        <v>0</v>
      </c>
      <c r="AD263" s="29">
        <v>0</v>
      </c>
      <c r="AE263" s="29">
        <f t="shared" si="100"/>
        <v>0</v>
      </c>
      <c r="AF263" s="29">
        <v>0</v>
      </c>
      <c r="AG263" s="29">
        <f t="shared" si="101"/>
        <v>0</v>
      </c>
      <c r="AH263" s="29">
        <v>0</v>
      </c>
      <c r="AI263" s="29">
        <f t="shared" si="102"/>
        <v>0</v>
      </c>
      <c r="AJ263" s="29">
        <v>0</v>
      </c>
      <c r="AK263" s="29">
        <f t="shared" si="103"/>
        <v>0</v>
      </c>
      <c r="AL263" s="29">
        <v>0</v>
      </c>
      <c r="AM263" s="29">
        <f t="shared" si="104"/>
        <v>0</v>
      </c>
      <c r="AN263" s="29">
        <v>0</v>
      </c>
      <c r="AO263" s="29">
        <f t="shared" si="105"/>
        <v>0</v>
      </c>
      <c r="AP263" s="29">
        <v>0</v>
      </c>
      <c r="AQ263" s="29">
        <f t="shared" si="106"/>
        <v>0</v>
      </c>
      <c r="AR263" s="29">
        <v>0</v>
      </c>
      <c r="AS263" s="29">
        <f t="shared" si="107"/>
        <v>0</v>
      </c>
      <c r="AT263" s="29">
        <v>0</v>
      </c>
      <c r="AU263" s="29">
        <f t="shared" si="108"/>
        <v>0</v>
      </c>
      <c r="AV263" s="29">
        <v>0</v>
      </c>
      <c r="AW263" s="29">
        <f t="shared" si="109"/>
        <v>0</v>
      </c>
    </row>
    <row r="264" spans="1:49">
      <c r="A264" s="2">
        <v>442</v>
      </c>
      <c r="B264" s="2" t="s">
        <v>205</v>
      </c>
      <c r="C264" s="2" t="s">
        <v>467</v>
      </c>
      <c r="D264" s="3">
        <v>208.2</v>
      </c>
      <c r="E264" s="3">
        <v>22.82</v>
      </c>
      <c r="F264" s="29">
        <v>0</v>
      </c>
      <c r="G264" s="29">
        <f t="shared" si="88"/>
        <v>0</v>
      </c>
      <c r="H264" s="29">
        <v>0</v>
      </c>
      <c r="I264" s="29">
        <f t="shared" si="89"/>
        <v>0</v>
      </c>
      <c r="J264" s="29">
        <v>0</v>
      </c>
      <c r="K264" s="29">
        <f t="shared" si="90"/>
        <v>0</v>
      </c>
      <c r="L264" s="29">
        <v>0</v>
      </c>
      <c r="M264" s="29">
        <f t="shared" si="91"/>
        <v>0</v>
      </c>
      <c r="N264" s="29">
        <v>0</v>
      </c>
      <c r="O264" s="29">
        <f t="shared" si="92"/>
        <v>0</v>
      </c>
      <c r="P264" s="29">
        <v>0</v>
      </c>
      <c r="Q264" s="29">
        <f t="shared" si="93"/>
        <v>0</v>
      </c>
      <c r="R264" s="29">
        <v>0</v>
      </c>
      <c r="S264" s="29">
        <f t="shared" si="94"/>
        <v>0</v>
      </c>
      <c r="T264" s="29">
        <v>849230.75</v>
      </c>
      <c r="U264" s="29">
        <f t="shared" si="95"/>
        <v>8.6187586208545815E-4</v>
      </c>
      <c r="V264" s="29">
        <v>0</v>
      </c>
      <c r="W264" s="29">
        <f t="shared" si="96"/>
        <v>0</v>
      </c>
      <c r="X264" s="29">
        <v>0</v>
      </c>
      <c r="Y264" s="29">
        <f t="shared" si="97"/>
        <v>0</v>
      </c>
      <c r="Z264" s="29">
        <v>0</v>
      </c>
      <c r="AA264" s="29">
        <f t="shared" si="98"/>
        <v>0</v>
      </c>
      <c r="AB264" s="29">
        <v>0</v>
      </c>
      <c r="AC264" s="29">
        <f t="shared" si="99"/>
        <v>0</v>
      </c>
      <c r="AD264" s="29">
        <v>0</v>
      </c>
      <c r="AE264" s="29">
        <f t="shared" si="100"/>
        <v>0</v>
      </c>
      <c r="AF264" s="29">
        <v>0</v>
      </c>
      <c r="AG264" s="29">
        <f t="shared" si="101"/>
        <v>0</v>
      </c>
      <c r="AH264" s="29">
        <v>0</v>
      </c>
      <c r="AI264" s="29">
        <f t="shared" si="102"/>
        <v>0</v>
      </c>
      <c r="AJ264" s="29">
        <v>0</v>
      </c>
      <c r="AK264" s="29">
        <f t="shared" si="103"/>
        <v>0</v>
      </c>
      <c r="AL264" s="29">
        <v>0</v>
      </c>
      <c r="AM264" s="29">
        <f t="shared" si="104"/>
        <v>0</v>
      </c>
      <c r="AN264" s="29">
        <v>0</v>
      </c>
      <c r="AO264" s="29">
        <f t="shared" si="105"/>
        <v>0</v>
      </c>
      <c r="AP264" s="29">
        <v>0</v>
      </c>
      <c r="AQ264" s="29">
        <f t="shared" si="106"/>
        <v>0</v>
      </c>
      <c r="AR264" s="29">
        <v>0</v>
      </c>
      <c r="AS264" s="29">
        <f t="shared" si="107"/>
        <v>0</v>
      </c>
      <c r="AT264" s="29">
        <v>0</v>
      </c>
      <c r="AU264" s="29">
        <f t="shared" si="108"/>
        <v>0</v>
      </c>
      <c r="AV264" s="29">
        <v>0</v>
      </c>
      <c r="AW264" s="29">
        <f t="shared" si="109"/>
        <v>0</v>
      </c>
    </row>
    <row r="265" spans="1:49">
      <c r="A265" s="2">
        <v>443</v>
      </c>
      <c r="B265" s="2" t="s">
        <v>205</v>
      </c>
      <c r="C265" s="2" t="s">
        <v>468</v>
      </c>
      <c r="D265" s="3">
        <v>208.32</v>
      </c>
      <c r="E265" s="3">
        <v>26.3</v>
      </c>
      <c r="F265" s="29">
        <v>0</v>
      </c>
      <c r="G265" s="29">
        <f t="shared" si="88"/>
        <v>0</v>
      </c>
      <c r="H265" s="29">
        <v>0</v>
      </c>
      <c r="I265" s="29">
        <f t="shared" si="89"/>
        <v>0</v>
      </c>
      <c r="J265" s="29">
        <v>18567924</v>
      </c>
      <c r="K265" s="29">
        <f t="shared" si="90"/>
        <v>2.6980004350838936E-2</v>
      </c>
      <c r="L265" s="29">
        <v>8872941</v>
      </c>
      <c r="M265" s="29">
        <f t="shared" si="91"/>
        <v>1.0108016261473955E-2</v>
      </c>
      <c r="N265" s="29">
        <v>4738350</v>
      </c>
      <c r="O265" s="29">
        <f t="shared" si="92"/>
        <v>4.5642706027655524E-3</v>
      </c>
      <c r="P265" s="29">
        <v>10877903</v>
      </c>
      <c r="Q265" s="29">
        <f t="shared" si="93"/>
        <v>1.1266962687927231E-2</v>
      </c>
      <c r="R265" s="29">
        <v>0</v>
      </c>
      <c r="S265" s="29">
        <f t="shared" si="94"/>
        <v>0</v>
      </c>
      <c r="T265" s="29">
        <v>0</v>
      </c>
      <c r="U265" s="29">
        <f t="shared" si="95"/>
        <v>0</v>
      </c>
      <c r="V265" s="29">
        <v>0</v>
      </c>
      <c r="W265" s="29">
        <f t="shared" si="96"/>
        <v>0</v>
      </c>
      <c r="X265" s="29">
        <v>0</v>
      </c>
      <c r="Y265" s="29">
        <f t="shared" si="97"/>
        <v>0</v>
      </c>
      <c r="Z265" s="29">
        <v>0</v>
      </c>
      <c r="AA265" s="29">
        <f t="shared" si="98"/>
        <v>0</v>
      </c>
      <c r="AB265" s="29">
        <v>0</v>
      </c>
      <c r="AC265" s="29">
        <f t="shared" si="99"/>
        <v>0</v>
      </c>
      <c r="AD265" s="29">
        <v>0</v>
      </c>
      <c r="AE265" s="29">
        <f t="shared" si="100"/>
        <v>0</v>
      </c>
      <c r="AF265" s="29">
        <v>0</v>
      </c>
      <c r="AG265" s="29">
        <f t="shared" si="101"/>
        <v>0</v>
      </c>
      <c r="AH265" s="29">
        <v>0</v>
      </c>
      <c r="AI265" s="29">
        <f t="shared" si="102"/>
        <v>0</v>
      </c>
      <c r="AJ265" s="29">
        <v>0</v>
      </c>
      <c r="AK265" s="29">
        <f t="shared" si="103"/>
        <v>0</v>
      </c>
      <c r="AL265" s="29">
        <v>0</v>
      </c>
      <c r="AM265" s="29">
        <f t="shared" si="104"/>
        <v>0</v>
      </c>
      <c r="AN265" s="29">
        <v>0</v>
      </c>
      <c r="AO265" s="29">
        <f t="shared" si="105"/>
        <v>0</v>
      </c>
      <c r="AP265" s="29">
        <v>0</v>
      </c>
      <c r="AQ265" s="29">
        <f t="shared" si="106"/>
        <v>0</v>
      </c>
      <c r="AR265" s="29">
        <v>0</v>
      </c>
      <c r="AS265" s="29">
        <f t="shared" si="107"/>
        <v>0</v>
      </c>
      <c r="AT265" s="29">
        <v>0</v>
      </c>
      <c r="AU265" s="29">
        <f t="shared" si="108"/>
        <v>0</v>
      </c>
      <c r="AV265" s="29">
        <v>0</v>
      </c>
      <c r="AW265" s="29">
        <f t="shared" si="109"/>
        <v>0</v>
      </c>
    </row>
    <row r="266" spans="1:49">
      <c r="A266" s="2">
        <v>444</v>
      </c>
      <c r="B266" s="2" t="s">
        <v>205</v>
      </c>
      <c r="C266" s="2" t="s">
        <v>469</v>
      </c>
      <c r="D266" s="3">
        <v>209.4</v>
      </c>
      <c r="E266" s="3">
        <v>16.8</v>
      </c>
      <c r="F266" s="29">
        <v>0</v>
      </c>
      <c r="G266" s="29">
        <f t="shared" si="88"/>
        <v>0</v>
      </c>
      <c r="H266" s="29">
        <v>0</v>
      </c>
      <c r="I266" s="29">
        <f t="shared" si="89"/>
        <v>0</v>
      </c>
      <c r="J266" s="29">
        <v>0</v>
      </c>
      <c r="K266" s="29">
        <f t="shared" si="90"/>
        <v>0</v>
      </c>
      <c r="L266" s="29">
        <v>0</v>
      </c>
      <c r="M266" s="29">
        <f t="shared" si="91"/>
        <v>0</v>
      </c>
      <c r="N266" s="29">
        <v>0</v>
      </c>
      <c r="O266" s="29">
        <f t="shared" si="92"/>
        <v>0</v>
      </c>
      <c r="P266" s="29">
        <v>0</v>
      </c>
      <c r="Q266" s="29">
        <f t="shared" si="93"/>
        <v>0</v>
      </c>
      <c r="R266" s="29">
        <v>0</v>
      </c>
      <c r="S266" s="29">
        <f t="shared" si="94"/>
        <v>0</v>
      </c>
      <c r="T266" s="29">
        <v>0</v>
      </c>
      <c r="U266" s="29">
        <f t="shared" si="95"/>
        <v>0</v>
      </c>
      <c r="V266" s="29">
        <v>0</v>
      </c>
      <c r="W266" s="29">
        <f t="shared" si="96"/>
        <v>0</v>
      </c>
      <c r="X266" s="29">
        <v>0</v>
      </c>
      <c r="Y266" s="29">
        <f t="shared" si="97"/>
        <v>0</v>
      </c>
      <c r="Z266" s="29">
        <v>311200</v>
      </c>
      <c r="AA266" s="29">
        <f t="shared" si="98"/>
        <v>1.1877752987577885E-3</v>
      </c>
      <c r="AB266" s="29">
        <v>333666.65625</v>
      </c>
      <c r="AC266" s="29">
        <f t="shared" si="99"/>
        <v>1.091530336298246E-3</v>
      </c>
      <c r="AD266" s="29">
        <v>0</v>
      </c>
      <c r="AE266" s="29">
        <f t="shared" si="100"/>
        <v>0</v>
      </c>
      <c r="AF266" s="29">
        <v>0</v>
      </c>
      <c r="AG266" s="29">
        <f t="shared" si="101"/>
        <v>0</v>
      </c>
      <c r="AH266" s="29">
        <v>0</v>
      </c>
      <c r="AI266" s="29">
        <f t="shared" si="102"/>
        <v>0</v>
      </c>
      <c r="AJ266" s="29">
        <v>0</v>
      </c>
      <c r="AK266" s="29">
        <f t="shared" si="103"/>
        <v>0</v>
      </c>
      <c r="AL266" s="29">
        <v>0</v>
      </c>
      <c r="AM266" s="29">
        <f t="shared" si="104"/>
        <v>0</v>
      </c>
      <c r="AN266" s="29">
        <v>0</v>
      </c>
      <c r="AO266" s="29">
        <f t="shared" si="105"/>
        <v>0</v>
      </c>
      <c r="AP266" s="29">
        <v>0</v>
      </c>
      <c r="AQ266" s="29">
        <f t="shared" si="106"/>
        <v>0</v>
      </c>
      <c r="AR266" s="29">
        <v>0</v>
      </c>
      <c r="AS266" s="29">
        <f t="shared" si="107"/>
        <v>0</v>
      </c>
      <c r="AT266" s="29">
        <v>0</v>
      </c>
      <c r="AU266" s="29">
        <f t="shared" si="108"/>
        <v>0</v>
      </c>
      <c r="AV266" s="29">
        <v>0</v>
      </c>
      <c r="AW266" s="29">
        <f t="shared" si="109"/>
        <v>0</v>
      </c>
    </row>
    <row r="267" spans="1:49">
      <c r="A267" s="2">
        <v>445</v>
      </c>
      <c r="B267" s="2" t="s">
        <v>205</v>
      </c>
      <c r="C267" s="2" t="s">
        <v>470</v>
      </c>
      <c r="D267" s="3">
        <v>209.4</v>
      </c>
      <c r="E267" s="3">
        <v>21.03</v>
      </c>
      <c r="F267" s="29">
        <v>0</v>
      </c>
      <c r="G267" s="29">
        <f t="shared" si="88"/>
        <v>0</v>
      </c>
      <c r="H267" s="29">
        <v>0</v>
      </c>
      <c r="I267" s="29">
        <f t="shared" si="89"/>
        <v>0</v>
      </c>
      <c r="J267" s="29">
        <v>0</v>
      </c>
      <c r="K267" s="29">
        <f t="shared" si="90"/>
        <v>0</v>
      </c>
      <c r="L267" s="29">
        <v>0</v>
      </c>
      <c r="M267" s="29">
        <f t="shared" si="91"/>
        <v>0</v>
      </c>
      <c r="N267" s="29">
        <v>0</v>
      </c>
      <c r="O267" s="29">
        <f t="shared" si="92"/>
        <v>0</v>
      </c>
      <c r="P267" s="29">
        <v>0</v>
      </c>
      <c r="Q267" s="29">
        <f t="shared" si="93"/>
        <v>0</v>
      </c>
      <c r="R267" s="29">
        <v>14882672</v>
      </c>
      <c r="S267" s="29">
        <f t="shared" si="94"/>
        <v>1.3917150861988942E-2</v>
      </c>
      <c r="T267" s="29">
        <v>14822439</v>
      </c>
      <c r="U267" s="29">
        <f t="shared" si="95"/>
        <v>1.5043146272475549E-2</v>
      </c>
      <c r="V267" s="29">
        <v>0</v>
      </c>
      <c r="W267" s="29">
        <f t="shared" si="96"/>
        <v>0</v>
      </c>
      <c r="X267" s="29">
        <v>0</v>
      </c>
      <c r="Y267" s="29">
        <f t="shared" si="97"/>
        <v>0</v>
      </c>
      <c r="Z267" s="29">
        <v>0</v>
      </c>
      <c r="AA267" s="29">
        <f t="shared" si="98"/>
        <v>0</v>
      </c>
      <c r="AB267" s="29">
        <v>0</v>
      </c>
      <c r="AC267" s="29">
        <f t="shared" si="99"/>
        <v>0</v>
      </c>
      <c r="AD267" s="29">
        <v>0</v>
      </c>
      <c r="AE267" s="29">
        <f t="shared" si="100"/>
        <v>0</v>
      </c>
      <c r="AF267" s="29">
        <v>0</v>
      </c>
      <c r="AG267" s="29">
        <f t="shared" si="101"/>
        <v>0</v>
      </c>
      <c r="AH267" s="29">
        <v>0</v>
      </c>
      <c r="AI267" s="29">
        <f t="shared" si="102"/>
        <v>0</v>
      </c>
      <c r="AJ267" s="29">
        <v>0</v>
      </c>
      <c r="AK267" s="29">
        <f t="shared" si="103"/>
        <v>0</v>
      </c>
      <c r="AL267" s="29">
        <v>0</v>
      </c>
      <c r="AM267" s="29">
        <f t="shared" si="104"/>
        <v>0</v>
      </c>
      <c r="AN267" s="29">
        <v>0</v>
      </c>
      <c r="AO267" s="29">
        <f t="shared" si="105"/>
        <v>0</v>
      </c>
      <c r="AP267" s="29">
        <v>0</v>
      </c>
      <c r="AQ267" s="29">
        <f t="shared" si="106"/>
        <v>0</v>
      </c>
      <c r="AR267" s="29">
        <v>0</v>
      </c>
      <c r="AS267" s="29">
        <f t="shared" si="107"/>
        <v>0</v>
      </c>
      <c r="AT267" s="29">
        <v>0</v>
      </c>
      <c r="AU267" s="29">
        <f t="shared" si="108"/>
        <v>0</v>
      </c>
      <c r="AV267" s="29">
        <v>0</v>
      </c>
      <c r="AW267" s="29">
        <f t="shared" si="109"/>
        <v>0</v>
      </c>
    </row>
    <row r="268" spans="1:49">
      <c r="A268" s="2">
        <v>446</v>
      </c>
      <c r="B268" s="2" t="s">
        <v>205</v>
      </c>
      <c r="C268" s="2" t="s">
        <v>471</v>
      </c>
      <c r="D268" s="3">
        <v>211.2</v>
      </c>
      <c r="E268" s="3">
        <v>21.04</v>
      </c>
      <c r="F268" s="29">
        <v>0</v>
      </c>
      <c r="G268" s="29">
        <f t="shared" si="88"/>
        <v>0</v>
      </c>
      <c r="H268" s="29">
        <v>0</v>
      </c>
      <c r="I268" s="29">
        <f t="shared" si="89"/>
        <v>0</v>
      </c>
      <c r="J268" s="29">
        <v>0</v>
      </c>
      <c r="K268" s="29">
        <f t="shared" si="90"/>
        <v>0</v>
      </c>
      <c r="L268" s="29">
        <v>0</v>
      </c>
      <c r="M268" s="29">
        <f t="shared" si="91"/>
        <v>0</v>
      </c>
      <c r="N268" s="29">
        <v>0</v>
      </c>
      <c r="O268" s="29">
        <f t="shared" si="92"/>
        <v>0</v>
      </c>
      <c r="P268" s="29">
        <v>0</v>
      </c>
      <c r="Q268" s="29">
        <f t="shared" si="93"/>
        <v>0</v>
      </c>
      <c r="R268" s="29">
        <v>1494304</v>
      </c>
      <c r="S268" s="29">
        <f t="shared" si="94"/>
        <v>1.3973602456382511E-3</v>
      </c>
      <c r="T268" s="29">
        <v>0</v>
      </c>
      <c r="U268" s="29">
        <f t="shared" si="95"/>
        <v>0</v>
      </c>
      <c r="V268" s="29">
        <v>0</v>
      </c>
      <c r="W268" s="29">
        <f t="shared" si="96"/>
        <v>0</v>
      </c>
      <c r="X268" s="29">
        <v>0</v>
      </c>
      <c r="Y268" s="29">
        <f t="shared" si="97"/>
        <v>0</v>
      </c>
      <c r="Z268" s="29">
        <v>0</v>
      </c>
      <c r="AA268" s="29">
        <f t="shared" si="98"/>
        <v>0</v>
      </c>
      <c r="AB268" s="29">
        <v>0</v>
      </c>
      <c r="AC268" s="29">
        <f t="shared" si="99"/>
        <v>0</v>
      </c>
      <c r="AD268" s="29">
        <v>0</v>
      </c>
      <c r="AE268" s="29">
        <f t="shared" si="100"/>
        <v>0</v>
      </c>
      <c r="AF268" s="29">
        <v>0</v>
      </c>
      <c r="AG268" s="29">
        <f t="shared" si="101"/>
        <v>0</v>
      </c>
      <c r="AH268" s="29">
        <v>0</v>
      </c>
      <c r="AI268" s="29">
        <f t="shared" si="102"/>
        <v>0</v>
      </c>
      <c r="AJ268" s="29">
        <v>0</v>
      </c>
      <c r="AK268" s="29">
        <f t="shared" si="103"/>
        <v>0</v>
      </c>
      <c r="AL268" s="29">
        <v>0</v>
      </c>
      <c r="AM268" s="29">
        <f t="shared" si="104"/>
        <v>0</v>
      </c>
      <c r="AN268" s="29">
        <v>0</v>
      </c>
      <c r="AO268" s="29">
        <f t="shared" si="105"/>
        <v>0</v>
      </c>
      <c r="AP268" s="29">
        <v>0</v>
      </c>
      <c r="AQ268" s="29">
        <f t="shared" si="106"/>
        <v>0</v>
      </c>
      <c r="AR268" s="29">
        <v>0</v>
      </c>
      <c r="AS268" s="29">
        <f t="shared" si="107"/>
        <v>0</v>
      </c>
      <c r="AT268" s="29">
        <v>0</v>
      </c>
      <c r="AU268" s="29">
        <f t="shared" si="108"/>
        <v>0</v>
      </c>
      <c r="AV268" s="29">
        <v>0</v>
      </c>
      <c r="AW268" s="29">
        <f t="shared" si="109"/>
        <v>0</v>
      </c>
    </row>
    <row r="269" spans="1:49">
      <c r="A269" s="2">
        <v>447</v>
      </c>
      <c r="B269" s="2" t="s">
        <v>205</v>
      </c>
      <c r="C269" s="2" t="s">
        <v>472</v>
      </c>
      <c r="D269" s="3">
        <v>211.44</v>
      </c>
      <c r="E269" s="3">
        <v>11.82</v>
      </c>
      <c r="F269" s="29">
        <v>0</v>
      </c>
      <c r="G269" s="29">
        <f t="shared" si="88"/>
        <v>0</v>
      </c>
      <c r="H269" s="29">
        <v>0</v>
      </c>
      <c r="I269" s="29">
        <f t="shared" si="89"/>
        <v>0</v>
      </c>
      <c r="J269" s="29">
        <v>0</v>
      </c>
      <c r="K269" s="29">
        <f t="shared" si="90"/>
        <v>0</v>
      </c>
      <c r="L269" s="29">
        <v>0</v>
      </c>
      <c r="M269" s="29">
        <f t="shared" si="91"/>
        <v>0</v>
      </c>
      <c r="N269" s="29">
        <v>0</v>
      </c>
      <c r="O269" s="29">
        <f t="shared" si="92"/>
        <v>0</v>
      </c>
      <c r="P269" s="29">
        <v>0</v>
      </c>
      <c r="Q269" s="29">
        <f t="shared" si="93"/>
        <v>0</v>
      </c>
      <c r="R269" s="29">
        <v>0</v>
      </c>
      <c r="S269" s="29">
        <f t="shared" si="94"/>
        <v>0</v>
      </c>
      <c r="T269" s="29">
        <v>0</v>
      </c>
      <c r="U269" s="29">
        <f t="shared" si="95"/>
        <v>0</v>
      </c>
      <c r="V269" s="29">
        <v>0</v>
      </c>
      <c r="W269" s="29">
        <f t="shared" si="96"/>
        <v>0</v>
      </c>
      <c r="X269" s="29">
        <v>0</v>
      </c>
      <c r="Y269" s="29">
        <f t="shared" si="97"/>
        <v>0</v>
      </c>
      <c r="Z269" s="29">
        <v>0</v>
      </c>
      <c r="AA269" s="29">
        <f t="shared" si="98"/>
        <v>0</v>
      </c>
      <c r="AB269" s="29">
        <v>0</v>
      </c>
      <c r="AC269" s="29">
        <f t="shared" si="99"/>
        <v>0</v>
      </c>
      <c r="AD269" s="29">
        <v>1621333.375</v>
      </c>
      <c r="AE269" s="29">
        <f t="shared" si="100"/>
        <v>7.5598838581706863E-3</v>
      </c>
      <c r="AF269" s="29">
        <v>587377.75</v>
      </c>
      <c r="AG269" s="29">
        <f t="shared" si="101"/>
        <v>2.7670425804084231E-3</v>
      </c>
      <c r="AH269" s="29">
        <v>29231466</v>
      </c>
      <c r="AI269" s="29">
        <f t="shared" si="102"/>
        <v>0.11980843567697411</v>
      </c>
      <c r="AJ269" s="29">
        <v>37488532</v>
      </c>
      <c r="AK269" s="29">
        <f t="shared" si="103"/>
        <v>0.14597528732105672</v>
      </c>
      <c r="AL269" s="29">
        <v>197600</v>
      </c>
      <c r="AM269" s="29">
        <f t="shared" si="104"/>
        <v>1.7423844191775948E-3</v>
      </c>
      <c r="AN269" s="29">
        <v>554000</v>
      </c>
      <c r="AO269" s="29">
        <f t="shared" si="105"/>
        <v>4.9134466022745585E-3</v>
      </c>
      <c r="AP269" s="29">
        <v>0</v>
      </c>
      <c r="AQ269" s="29">
        <f t="shared" si="106"/>
        <v>0</v>
      </c>
      <c r="AR269" s="29">
        <v>0</v>
      </c>
      <c r="AS269" s="29">
        <f t="shared" si="107"/>
        <v>0</v>
      </c>
      <c r="AT269" s="29">
        <v>0</v>
      </c>
      <c r="AU269" s="29">
        <f t="shared" si="108"/>
        <v>0</v>
      </c>
      <c r="AV269" s="29">
        <v>0</v>
      </c>
      <c r="AW269" s="29">
        <f t="shared" si="109"/>
        <v>0</v>
      </c>
    </row>
    <row r="270" spans="1:49">
      <c r="A270" s="2">
        <v>448</v>
      </c>
      <c r="B270" s="2" t="s">
        <v>205</v>
      </c>
      <c r="C270" s="2" t="s">
        <v>473</v>
      </c>
      <c r="D270" s="3">
        <v>211.44</v>
      </c>
      <c r="E270" s="3">
        <v>12.37</v>
      </c>
      <c r="F270" s="29">
        <v>0</v>
      </c>
      <c r="G270" s="29">
        <f t="shared" si="88"/>
        <v>0</v>
      </c>
      <c r="H270" s="29">
        <v>0</v>
      </c>
      <c r="I270" s="29">
        <f t="shared" si="89"/>
        <v>0</v>
      </c>
      <c r="J270" s="29">
        <v>0</v>
      </c>
      <c r="K270" s="29">
        <f t="shared" si="90"/>
        <v>0</v>
      </c>
      <c r="L270" s="29">
        <v>0</v>
      </c>
      <c r="M270" s="29">
        <f t="shared" si="91"/>
        <v>0</v>
      </c>
      <c r="N270" s="29">
        <v>0</v>
      </c>
      <c r="O270" s="29">
        <f t="shared" si="92"/>
        <v>0</v>
      </c>
      <c r="P270" s="29">
        <v>0</v>
      </c>
      <c r="Q270" s="29">
        <f t="shared" si="93"/>
        <v>0</v>
      </c>
      <c r="R270" s="29">
        <v>0</v>
      </c>
      <c r="S270" s="29">
        <f t="shared" si="94"/>
        <v>0</v>
      </c>
      <c r="T270" s="29">
        <v>0</v>
      </c>
      <c r="U270" s="29">
        <f t="shared" si="95"/>
        <v>0</v>
      </c>
      <c r="V270" s="29">
        <v>0</v>
      </c>
      <c r="W270" s="29">
        <f t="shared" si="96"/>
        <v>0</v>
      </c>
      <c r="X270" s="29">
        <v>0</v>
      </c>
      <c r="Y270" s="29">
        <f t="shared" si="97"/>
        <v>0</v>
      </c>
      <c r="Z270" s="29">
        <v>0</v>
      </c>
      <c r="AA270" s="29">
        <f t="shared" si="98"/>
        <v>0</v>
      </c>
      <c r="AB270" s="29">
        <v>0</v>
      </c>
      <c r="AC270" s="29">
        <f t="shared" si="99"/>
        <v>0</v>
      </c>
      <c r="AD270" s="29">
        <v>258000</v>
      </c>
      <c r="AE270" s="29">
        <f t="shared" si="100"/>
        <v>1.202991356054727E-3</v>
      </c>
      <c r="AF270" s="29">
        <v>184000</v>
      </c>
      <c r="AG270" s="29">
        <f t="shared" si="101"/>
        <v>8.6679455392232657E-4</v>
      </c>
      <c r="AH270" s="29">
        <v>3270776.5</v>
      </c>
      <c r="AI270" s="29">
        <f t="shared" si="102"/>
        <v>1.340564362779508E-2</v>
      </c>
      <c r="AJ270" s="29">
        <v>0</v>
      </c>
      <c r="AK270" s="29">
        <f t="shared" si="103"/>
        <v>0</v>
      </c>
      <c r="AL270" s="29">
        <v>210799.984375</v>
      </c>
      <c r="AM270" s="29">
        <f t="shared" si="104"/>
        <v>1.858778382276723E-3</v>
      </c>
      <c r="AN270" s="29">
        <v>204400</v>
      </c>
      <c r="AO270" s="29">
        <f t="shared" si="105"/>
        <v>1.8128312012724184E-3</v>
      </c>
      <c r="AP270" s="29">
        <v>0</v>
      </c>
      <c r="AQ270" s="29">
        <f t="shared" si="106"/>
        <v>0</v>
      </c>
      <c r="AR270" s="29">
        <v>0</v>
      </c>
      <c r="AS270" s="29">
        <f t="shared" si="107"/>
        <v>0</v>
      </c>
      <c r="AT270" s="29">
        <v>0</v>
      </c>
      <c r="AU270" s="29">
        <f t="shared" si="108"/>
        <v>0</v>
      </c>
      <c r="AV270" s="29">
        <v>0</v>
      </c>
      <c r="AW270" s="29">
        <f t="shared" si="109"/>
        <v>0</v>
      </c>
    </row>
    <row r="271" spans="1:49">
      <c r="A271" s="2">
        <v>449</v>
      </c>
      <c r="B271" s="2" t="s">
        <v>205</v>
      </c>
      <c r="C271" s="2" t="s">
        <v>474</v>
      </c>
      <c r="D271" s="3">
        <v>211.44</v>
      </c>
      <c r="E271" s="3">
        <v>13.49</v>
      </c>
      <c r="F271" s="29">
        <v>0</v>
      </c>
      <c r="G271" s="29">
        <f t="shared" si="88"/>
        <v>0</v>
      </c>
      <c r="H271" s="29">
        <v>0</v>
      </c>
      <c r="I271" s="29">
        <f t="shared" si="89"/>
        <v>0</v>
      </c>
      <c r="J271" s="29">
        <v>0</v>
      </c>
      <c r="K271" s="29">
        <f t="shared" si="90"/>
        <v>0</v>
      </c>
      <c r="L271" s="29">
        <v>0</v>
      </c>
      <c r="M271" s="29">
        <f t="shared" si="91"/>
        <v>0</v>
      </c>
      <c r="N271" s="29">
        <v>0</v>
      </c>
      <c r="O271" s="29">
        <f t="shared" si="92"/>
        <v>0</v>
      </c>
      <c r="P271" s="29">
        <v>0</v>
      </c>
      <c r="Q271" s="29">
        <f t="shared" si="93"/>
        <v>0</v>
      </c>
      <c r="R271" s="29">
        <v>0</v>
      </c>
      <c r="S271" s="29">
        <f t="shared" si="94"/>
        <v>0</v>
      </c>
      <c r="T271" s="29">
        <v>0</v>
      </c>
      <c r="U271" s="29">
        <f t="shared" si="95"/>
        <v>0</v>
      </c>
      <c r="V271" s="29">
        <v>0</v>
      </c>
      <c r="W271" s="29">
        <f t="shared" si="96"/>
        <v>0</v>
      </c>
      <c r="X271" s="29">
        <v>120000</v>
      </c>
      <c r="Y271" s="29">
        <f t="shared" si="97"/>
        <v>3.2628365750160716E-4</v>
      </c>
      <c r="Z271" s="29">
        <v>3571500</v>
      </c>
      <c r="AA271" s="29">
        <f t="shared" si="98"/>
        <v>1.3631553597408232E-2</v>
      </c>
      <c r="AB271" s="29">
        <v>3809882.25</v>
      </c>
      <c r="AC271" s="29">
        <f t="shared" si="99"/>
        <v>1.2463343207070061E-2</v>
      </c>
      <c r="AD271" s="29">
        <v>5409750</v>
      </c>
      <c r="AE271" s="29">
        <f t="shared" si="100"/>
        <v>2.5224350730298679E-2</v>
      </c>
      <c r="AF271" s="29">
        <v>5750964.5</v>
      </c>
      <c r="AG271" s="29">
        <f t="shared" si="101"/>
        <v>2.7091873415220846E-2</v>
      </c>
      <c r="AH271" s="29">
        <v>0</v>
      </c>
      <c r="AI271" s="29">
        <f t="shared" si="102"/>
        <v>0</v>
      </c>
      <c r="AJ271" s="29">
        <v>0</v>
      </c>
      <c r="AK271" s="29">
        <f t="shared" si="103"/>
        <v>0</v>
      </c>
      <c r="AL271" s="29">
        <v>0</v>
      </c>
      <c r="AM271" s="29">
        <f t="shared" si="104"/>
        <v>0</v>
      </c>
      <c r="AN271" s="29">
        <v>0</v>
      </c>
      <c r="AO271" s="29">
        <f t="shared" si="105"/>
        <v>0</v>
      </c>
      <c r="AP271" s="29">
        <v>0</v>
      </c>
      <c r="AQ271" s="29">
        <f t="shared" si="106"/>
        <v>0</v>
      </c>
      <c r="AR271" s="29">
        <v>0</v>
      </c>
      <c r="AS271" s="29">
        <f t="shared" si="107"/>
        <v>0</v>
      </c>
      <c r="AT271" s="29">
        <v>0</v>
      </c>
      <c r="AU271" s="29">
        <f t="shared" si="108"/>
        <v>0</v>
      </c>
      <c r="AV271" s="29">
        <v>0</v>
      </c>
      <c r="AW271" s="29">
        <f t="shared" si="109"/>
        <v>0</v>
      </c>
    </row>
    <row r="272" spans="1:49">
      <c r="A272" s="2">
        <v>450</v>
      </c>
      <c r="B272" s="2" t="s">
        <v>205</v>
      </c>
      <c r="C272" s="2" t="s">
        <v>475</v>
      </c>
      <c r="D272" s="3">
        <v>211.44</v>
      </c>
      <c r="E272" s="3">
        <v>21.03</v>
      </c>
      <c r="F272" s="29">
        <v>0</v>
      </c>
      <c r="G272" s="29">
        <f t="shared" si="88"/>
        <v>0</v>
      </c>
      <c r="H272" s="29">
        <v>0</v>
      </c>
      <c r="I272" s="29">
        <f t="shared" si="89"/>
        <v>0</v>
      </c>
      <c r="J272" s="29">
        <v>0</v>
      </c>
      <c r="K272" s="29">
        <f t="shared" si="90"/>
        <v>0</v>
      </c>
      <c r="L272" s="29">
        <v>0</v>
      </c>
      <c r="M272" s="29">
        <f t="shared" si="91"/>
        <v>0</v>
      </c>
      <c r="N272" s="29">
        <v>0</v>
      </c>
      <c r="O272" s="29">
        <f t="shared" si="92"/>
        <v>0</v>
      </c>
      <c r="P272" s="29">
        <v>0</v>
      </c>
      <c r="Q272" s="29">
        <f t="shared" si="93"/>
        <v>0</v>
      </c>
      <c r="R272" s="29">
        <v>1623664</v>
      </c>
      <c r="S272" s="29">
        <f t="shared" si="94"/>
        <v>1.5183279479101879E-3</v>
      </c>
      <c r="T272" s="29">
        <v>3286323</v>
      </c>
      <c r="U272" s="29">
        <f t="shared" si="95"/>
        <v>3.3352566057179029E-3</v>
      </c>
      <c r="V272" s="29">
        <v>0</v>
      </c>
      <c r="W272" s="29">
        <f t="shared" si="96"/>
        <v>0</v>
      </c>
      <c r="X272" s="29">
        <v>0</v>
      </c>
      <c r="Y272" s="29">
        <f t="shared" si="97"/>
        <v>0</v>
      </c>
      <c r="Z272" s="29">
        <v>0</v>
      </c>
      <c r="AA272" s="29">
        <f t="shared" si="98"/>
        <v>0</v>
      </c>
      <c r="AB272" s="29">
        <v>0</v>
      </c>
      <c r="AC272" s="29">
        <f t="shared" si="99"/>
        <v>0</v>
      </c>
      <c r="AD272" s="29">
        <v>0</v>
      </c>
      <c r="AE272" s="29">
        <f t="shared" si="100"/>
        <v>0</v>
      </c>
      <c r="AF272" s="29">
        <v>0</v>
      </c>
      <c r="AG272" s="29">
        <f t="shared" si="101"/>
        <v>0</v>
      </c>
      <c r="AH272" s="29">
        <v>0</v>
      </c>
      <c r="AI272" s="29">
        <f t="shared" si="102"/>
        <v>0</v>
      </c>
      <c r="AJ272" s="29">
        <v>0</v>
      </c>
      <c r="AK272" s="29">
        <f t="shared" si="103"/>
        <v>0</v>
      </c>
      <c r="AL272" s="29">
        <v>0</v>
      </c>
      <c r="AM272" s="29">
        <f t="shared" si="104"/>
        <v>0</v>
      </c>
      <c r="AN272" s="29">
        <v>0</v>
      </c>
      <c r="AO272" s="29">
        <f t="shared" si="105"/>
        <v>0</v>
      </c>
      <c r="AP272" s="29">
        <v>0</v>
      </c>
      <c r="AQ272" s="29">
        <f t="shared" si="106"/>
        <v>0</v>
      </c>
      <c r="AR272" s="29">
        <v>0</v>
      </c>
      <c r="AS272" s="29">
        <f t="shared" si="107"/>
        <v>0</v>
      </c>
      <c r="AT272" s="29">
        <v>0</v>
      </c>
      <c r="AU272" s="29">
        <f t="shared" si="108"/>
        <v>0</v>
      </c>
      <c r="AV272" s="29">
        <v>0</v>
      </c>
      <c r="AW272" s="29">
        <f t="shared" si="109"/>
        <v>0</v>
      </c>
    </row>
    <row r="273" spans="1:49">
      <c r="A273" s="2">
        <v>451</v>
      </c>
      <c r="B273" s="2" t="s">
        <v>205</v>
      </c>
      <c r="C273" s="2" t="s">
        <v>476</v>
      </c>
      <c r="D273" s="3">
        <v>213.24</v>
      </c>
      <c r="E273" s="3">
        <v>23.27</v>
      </c>
      <c r="F273" s="29">
        <v>0</v>
      </c>
      <c r="G273" s="29">
        <f t="shared" si="88"/>
        <v>0</v>
      </c>
      <c r="H273" s="29">
        <v>0</v>
      </c>
      <c r="I273" s="29">
        <f t="shared" si="89"/>
        <v>0</v>
      </c>
      <c r="J273" s="29">
        <v>2586800</v>
      </c>
      <c r="K273" s="29">
        <f t="shared" si="90"/>
        <v>3.7587333540761024E-3</v>
      </c>
      <c r="L273" s="29">
        <v>1513413.375</v>
      </c>
      <c r="M273" s="29">
        <f t="shared" si="91"/>
        <v>1.7240740138847062E-3</v>
      </c>
      <c r="N273" s="29">
        <v>0</v>
      </c>
      <c r="O273" s="29">
        <f t="shared" si="92"/>
        <v>0</v>
      </c>
      <c r="P273" s="29">
        <v>0</v>
      </c>
      <c r="Q273" s="29">
        <f t="shared" si="93"/>
        <v>0</v>
      </c>
      <c r="R273" s="29">
        <v>0</v>
      </c>
      <c r="S273" s="29">
        <f t="shared" si="94"/>
        <v>0</v>
      </c>
      <c r="T273" s="29">
        <v>0</v>
      </c>
      <c r="U273" s="29">
        <f t="shared" si="95"/>
        <v>0</v>
      </c>
      <c r="V273" s="29">
        <v>0</v>
      </c>
      <c r="W273" s="29">
        <f t="shared" si="96"/>
        <v>0</v>
      </c>
      <c r="X273" s="29">
        <v>0</v>
      </c>
      <c r="Y273" s="29">
        <f t="shared" si="97"/>
        <v>0</v>
      </c>
      <c r="Z273" s="29">
        <v>0</v>
      </c>
      <c r="AA273" s="29">
        <f t="shared" si="98"/>
        <v>0</v>
      </c>
      <c r="AB273" s="29">
        <v>0</v>
      </c>
      <c r="AC273" s="29">
        <f t="shared" si="99"/>
        <v>0</v>
      </c>
      <c r="AD273" s="29">
        <v>0</v>
      </c>
      <c r="AE273" s="29">
        <f t="shared" si="100"/>
        <v>0</v>
      </c>
      <c r="AF273" s="29">
        <v>0</v>
      </c>
      <c r="AG273" s="29">
        <f t="shared" si="101"/>
        <v>0</v>
      </c>
      <c r="AH273" s="29">
        <v>0</v>
      </c>
      <c r="AI273" s="29">
        <f t="shared" si="102"/>
        <v>0</v>
      </c>
      <c r="AJ273" s="29">
        <v>0</v>
      </c>
      <c r="AK273" s="29">
        <f t="shared" si="103"/>
        <v>0</v>
      </c>
      <c r="AL273" s="29">
        <v>0</v>
      </c>
      <c r="AM273" s="29">
        <f t="shared" si="104"/>
        <v>0</v>
      </c>
      <c r="AN273" s="29">
        <v>0</v>
      </c>
      <c r="AO273" s="29">
        <f t="shared" si="105"/>
        <v>0</v>
      </c>
      <c r="AP273" s="29">
        <v>0</v>
      </c>
      <c r="AQ273" s="29">
        <f t="shared" si="106"/>
        <v>0</v>
      </c>
      <c r="AR273" s="29">
        <v>0</v>
      </c>
      <c r="AS273" s="29">
        <f t="shared" si="107"/>
        <v>0</v>
      </c>
      <c r="AT273" s="29">
        <v>0</v>
      </c>
      <c r="AU273" s="29">
        <f t="shared" si="108"/>
        <v>0</v>
      </c>
      <c r="AV273" s="29">
        <v>0</v>
      </c>
      <c r="AW273" s="29">
        <f t="shared" si="109"/>
        <v>0</v>
      </c>
    </row>
    <row r="274" spans="1:49">
      <c r="A274" s="2">
        <v>452</v>
      </c>
      <c r="B274" s="2" t="s">
        <v>205</v>
      </c>
      <c r="C274" s="2" t="s">
        <v>477</v>
      </c>
      <c r="D274" s="3">
        <v>213.48</v>
      </c>
      <c r="E274" s="3">
        <v>27.25</v>
      </c>
      <c r="F274" s="29">
        <v>8696842</v>
      </c>
      <c r="G274" s="29">
        <f t="shared" si="88"/>
        <v>5.8338063929180339E-2</v>
      </c>
      <c r="H274" s="29">
        <v>8144564.5</v>
      </c>
      <c r="I274" s="29">
        <f t="shared" si="89"/>
        <v>5.3533989281378432E-2</v>
      </c>
      <c r="J274" s="29">
        <v>0</v>
      </c>
      <c r="K274" s="29">
        <f t="shared" si="90"/>
        <v>0</v>
      </c>
      <c r="L274" s="29">
        <v>0</v>
      </c>
      <c r="M274" s="29">
        <f t="shared" si="91"/>
        <v>0</v>
      </c>
      <c r="N274" s="29">
        <v>0</v>
      </c>
      <c r="O274" s="29">
        <f t="shared" si="92"/>
        <v>0</v>
      </c>
      <c r="P274" s="29">
        <v>0</v>
      </c>
      <c r="Q274" s="29">
        <f t="shared" si="93"/>
        <v>0</v>
      </c>
      <c r="R274" s="29">
        <v>0</v>
      </c>
      <c r="S274" s="29">
        <f t="shared" si="94"/>
        <v>0</v>
      </c>
      <c r="T274" s="29">
        <v>0</v>
      </c>
      <c r="U274" s="29">
        <f t="shared" si="95"/>
        <v>0</v>
      </c>
      <c r="V274" s="29">
        <v>0</v>
      </c>
      <c r="W274" s="29">
        <f t="shared" si="96"/>
        <v>0</v>
      </c>
      <c r="X274" s="29">
        <v>0</v>
      </c>
      <c r="Y274" s="29">
        <f t="shared" si="97"/>
        <v>0</v>
      </c>
      <c r="Z274" s="29">
        <v>0</v>
      </c>
      <c r="AA274" s="29">
        <f t="shared" si="98"/>
        <v>0</v>
      </c>
      <c r="AB274" s="29">
        <v>0</v>
      </c>
      <c r="AC274" s="29">
        <f t="shared" si="99"/>
        <v>0</v>
      </c>
      <c r="AD274" s="29">
        <v>0</v>
      </c>
      <c r="AE274" s="29">
        <f t="shared" si="100"/>
        <v>0</v>
      </c>
      <c r="AF274" s="29">
        <v>0</v>
      </c>
      <c r="AG274" s="29">
        <f t="shared" si="101"/>
        <v>0</v>
      </c>
      <c r="AH274" s="29">
        <v>0</v>
      </c>
      <c r="AI274" s="29">
        <f t="shared" si="102"/>
        <v>0</v>
      </c>
      <c r="AJ274" s="29">
        <v>0</v>
      </c>
      <c r="AK274" s="29">
        <f t="shared" si="103"/>
        <v>0</v>
      </c>
      <c r="AL274" s="29">
        <v>0</v>
      </c>
      <c r="AM274" s="29">
        <f t="shared" si="104"/>
        <v>0</v>
      </c>
      <c r="AN274" s="29">
        <v>0</v>
      </c>
      <c r="AO274" s="29">
        <f t="shared" si="105"/>
        <v>0</v>
      </c>
      <c r="AP274" s="29">
        <v>0</v>
      </c>
      <c r="AQ274" s="29">
        <f t="shared" si="106"/>
        <v>0</v>
      </c>
      <c r="AR274" s="29">
        <v>0</v>
      </c>
      <c r="AS274" s="29">
        <f t="shared" si="107"/>
        <v>0</v>
      </c>
      <c r="AT274" s="29">
        <v>0</v>
      </c>
      <c r="AU274" s="29">
        <f t="shared" si="108"/>
        <v>0</v>
      </c>
      <c r="AV274" s="29">
        <v>0</v>
      </c>
      <c r="AW274" s="29">
        <f t="shared" si="109"/>
        <v>0</v>
      </c>
    </row>
    <row r="275" spans="1:49">
      <c r="A275" s="2">
        <v>453</v>
      </c>
      <c r="B275" s="2" t="s">
        <v>205</v>
      </c>
      <c r="C275" s="2" t="s">
        <v>478</v>
      </c>
      <c r="D275" s="3">
        <v>214.56</v>
      </c>
      <c r="E275" s="3">
        <v>21.61</v>
      </c>
      <c r="F275" s="29">
        <v>0</v>
      </c>
      <c r="G275" s="29">
        <f t="shared" si="88"/>
        <v>0</v>
      </c>
      <c r="H275" s="29">
        <v>0</v>
      </c>
      <c r="I275" s="29">
        <f t="shared" si="89"/>
        <v>0</v>
      </c>
      <c r="J275" s="29">
        <v>0</v>
      </c>
      <c r="K275" s="29">
        <f t="shared" si="90"/>
        <v>0</v>
      </c>
      <c r="L275" s="29">
        <v>0</v>
      </c>
      <c r="M275" s="29">
        <f t="shared" si="91"/>
        <v>0</v>
      </c>
      <c r="N275" s="29">
        <v>0</v>
      </c>
      <c r="O275" s="29">
        <f t="shared" si="92"/>
        <v>0</v>
      </c>
      <c r="P275" s="29">
        <v>0</v>
      </c>
      <c r="Q275" s="29">
        <f t="shared" si="93"/>
        <v>0</v>
      </c>
      <c r="R275" s="29">
        <v>103257.140625</v>
      </c>
      <c r="S275" s="29">
        <f t="shared" si="94"/>
        <v>9.6558279565371862E-5</v>
      </c>
      <c r="T275" s="29">
        <v>0</v>
      </c>
      <c r="U275" s="29">
        <f t="shared" si="95"/>
        <v>0</v>
      </c>
      <c r="V275" s="29">
        <v>0</v>
      </c>
      <c r="W275" s="29">
        <f t="shared" si="96"/>
        <v>0</v>
      </c>
      <c r="X275" s="29">
        <v>0</v>
      </c>
      <c r="Y275" s="29">
        <f t="shared" si="97"/>
        <v>0</v>
      </c>
      <c r="Z275" s="29">
        <v>0</v>
      </c>
      <c r="AA275" s="29">
        <f t="shared" si="98"/>
        <v>0</v>
      </c>
      <c r="AB275" s="29">
        <v>0</v>
      </c>
      <c r="AC275" s="29">
        <f t="shared" si="99"/>
        <v>0</v>
      </c>
      <c r="AD275" s="29">
        <v>0</v>
      </c>
      <c r="AE275" s="29">
        <f t="shared" si="100"/>
        <v>0</v>
      </c>
      <c r="AF275" s="29">
        <v>0</v>
      </c>
      <c r="AG275" s="29">
        <f t="shared" si="101"/>
        <v>0</v>
      </c>
      <c r="AH275" s="29">
        <v>0</v>
      </c>
      <c r="AI275" s="29">
        <f t="shared" si="102"/>
        <v>0</v>
      </c>
      <c r="AJ275" s="29">
        <v>0</v>
      </c>
      <c r="AK275" s="29">
        <f t="shared" si="103"/>
        <v>0</v>
      </c>
      <c r="AL275" s="29">
        <v>0</v>
      </c>
      <c r="AM275" s="29">
        <f t="shared" si="104"/>
        <v>0</v>
      </c>
      <c r="AN275" s="29">
        <v>0</v>
      </c>
      <c r="AO275" s="29">
        <f t="shared" si="105"/>
        <v>0</v>
      </c>
      <c r="AP275" s="29">
        <v>0</v>
      </c>
      <c r="AQ275" s="29">
        <f t="shared" si="106"/>
        <v>0</v>
      </c>
      <c r="AR275" s="29">
        <v>0</v>
      </c>
      <c r="AS275" s="29">
        <f t="shared" si="107"/>
        <v>0</v>
      </c>
      <c r="AT275" s="29">
        <v>0</v>
      </c>
      <c r="AU275" s="29">
        <f t="shared" si="108"/>
        <v>0</v>
      </c>
      <c r="AV275" s="29">
        <v>0</v>
      </c>
      <c r="AW275" s="29">
        <f t="shared" si="109"/>
        <v>0</v>
      </c>
    </row>
    <row r="276" spans="1:49">
      <c r="A276" s="2">
        <v>454</v>
      </c>
      <c r="B276" s="2" t="s">
        <v>205</v>
      </c>
      <c r="C276" s="2" t="s">
        <v>479</v>
      </c>
      <c r="D276" s="3">
        <v>215.4</v>
      </c>
      <c r="E276" s="3">
        <v>20.41</v>
      </c>
      <c r="F276" s="29">
        <v>0</v>
      </c>
      <c r="G276" s="29">
        <f t="shared" si="88"/>
        <v>0</v>
      </c>
      <c r="H276" s="29">
        <v>0</v>
      </c>
      <c r="I276" s="29">
        <f t="shared" si="89"/>
        <v>0</v>
      </c>
      <c r="J276" s="29">
        <v>0</v>
      </c>
      <c r="K276" s="29">
        <f t="shared" si="90"/>
        <v>0</v>
      </c>
      <c r="L276" s="29">
        <v>0</v>
      </c>
      <c r="M276" s="29">
        <f t="shared" si="91"/>
        <v>0</v>
      </c>
      <c r="N276" s="29">
        <v>0</v>
      </c>
      <c r="O276" s="29">
        <f t="shared" si="92"/>
        <v>0</v>
      </c>
      <c r="P276" s="29">
        <v>0</v>
      </c>
      <c r="Q276" s="29">
        <f t="shared" si="93"/>
        <v>0</v>
      </c>
      <c r="R276" s="29">
        <v>1724914.25</v>
      </c>
      <c r="S276" s="29">
        <f t="shared" si="94"/>
        <v>1.6130095349305897E-3</v>
      </c>
      <c r="T276" s="29">
        <v>1599750</v>
      </c>
      <c r="U276" s="29">
        <f t="shared" si="95"/>
        <v>1.6235704022389812E-3</v>
      </c>
      <c r="V276" s="29">
        <v>0</v>
      </c>
      <c r="W276" s="29">
        <f t="shared" si="96"/>
        <v>0</v>
      </c>
      <c r="X276" s="29">
        <v>0</v>
      </c>
      <c r="Y276" s="29">
        <f t="shared" si="97"/>
        <v>0</v>
      </c>
      <c r="Z276" s="29">
        <v>0</v>
      </c>
      <c r="AA276" s="29">
        <f t="shared" si="98"/>
        <v>0</v>
      </c>
      <c r="AB276" s="29">
        <v>0</v>
      </c>
      <c r="AC276" s="29">
        <f t="shared" si="99"/>
        <v>0</v>
      </c>
      <c r="AD276" s="29">
        <v>0</v>
      </c>
      <c r="AE276" s="29">
        <f t="shared" si="100"/>
        <v>0</v>
      </c>
      <c r="AF276" s="29">
        <v>0</v>
      </c>
      <c r="AG276" s="29">
        <f t="shared" si="101"/>
        <v>0</v>
      </c>
      <c r="AH276" s="29">
        <v>0</v>
      </c>
      <c r="AI276" s="29">
        <f t="shared" si="102"/>
        <v>0</v>
      </c>
      <c r="AJ276" s="29">
        <v>0</v>
      </c>
      <c r="AK276" s="29">
        <f t="shared" si="103"/>
        <v>0</v>
      </c>
      <c r="AL276" s="29">
        <v>0</v>
      </c>
      <c r="AM276" s="29">
        <f t="shared" si="104"/>
        <v>0</v>
      </c>
      <c r="AN276" s="29">
        <v>0</v>
      </c>
      <c r="AO276" s="29">
        <f t="shared" si="105"/>
        <v>0</v>
      </c>
      <c r="AP276" s="29">
        <v>0</v>
      </c>
      <c r="AQ276" s="29">
        <f t="shared" si="106"/>
        <v>0</v>
      </c>
      <c r="AR276" s="29">
        <v>0</v>
      </c>
      <c r="AS276" s="29">
        <f t="shared" si="107"/>
        <v>0</v>
      </c>
      <c r="AT276" s="29">
        <v>0</v>
      </c>
      <c r="AU276" s="29">
        <f t="shared" si="108"/>
        <v>0</v>
      </c>
      <c r="AV276" s="29">
        <v>0</v>
      </c>
      <c r="AW276" s="29">
        <f t="shared" si="109"/>
        <v>0</v>
      </c>
    </row>
    <row r="277" spans="1:49">
      <c r="A277" s="2">
        <v>455</v>
      </c>
      <c r="B277" s="2" t="s">
        <v>205</v>
      </c>
      <c r="C277" s="2" t="s">
        <v>480</v>
      </c>
      <c r="D277" s="3">
        <v>215.4</v>
      </c>
      <c r="E277" s="3">
        <v>20.81</v>
      </c>
      <c r="F277" s="29">
        <v>0</v>
      </c>
      <c r="G277" s="29">
        <f t="shared" si="88"/>
        <v>0</v>
      </c>
      <c r="H277" s="29">
        <v>0</v>
      </c>
      <c r="I277" s="29">
        <f t="shared" si="89"/>
        <v>0</v>
      </c>
      <c r="J277" s="29">
        <v>0</v>
      </c>
      <c r="K277" s="29">
        <f t="shared" si="90"/>
        <v>0</v>
      </c>
      <c r="L277" s="29">
        <v>0</v>
      </c>
      <c r="M277" s="29">
        <f t="shared" si="91"/>
        <v>0</v>
      </c>
      <c r="N277" s="29">
        <v>0</v>
      </c>
      <c r="O277" s="29">
        <f t="shared" si="92"/>
        <v>0</v>
      </c>
      <c r="P277" s="29">
        <v>0</v>
      </c>
      <c r="Q277" s="29">
        <f t="shared" si="93"/>
        <v>0</v>
      </c>
      <c r="R277" s="29">
        <v>2605500</v>
      </c>
      <c r="S277" s="29">
        <f t="shared" si="94"/>
        <v>2.4364668233575388E-3</v>
      </c>
      <c r="T277" s="29">
        <v>2206800</v>
      </c>
      <c r="U277" s="29">
        <f t="shared" si="95"/>
        <v>2.2396594240731262E-3</v>
      </c>
      <c r="V277" s="29">
        <v>0</v>
      </c>
      <c r="W277" s="29">
        <f t="shared" si="96"/>
        <v>0</v>
      </c>
      <c r="X277" s="29">
        <v>0</v>
      </c>
      <c r="Y277" s="29">
        <f t="shared" si="97"/>
        <v>0</v>
      </c>
      <c r="Z277" s="29">
        <v>0</v>
      </c>
      <c r="AA277" s="29">
        <f t="shared" si="98"/>
        <v>0</v>
      </c>
      <c r="AB277" s="29">
        <v>0</v>
      </c>
      <c r="AC277" s="29">
        <f t="shared" si="99"/>
        <v>0</v>
      </c>
      <c r="AD277" s="29">
        <v>0</v>
      </c>
      <c r="AE277" s="29">
        <f t="shared" si="100"/>
        <v>0</v>
      </c>
      <c r="AF277" s="29">
        <v>0</v>
      </c>
      <c r="AG277" s="29">
        <f t="shared" si="101"/>
        <v>0</v>
      </c>
      <c r="AH277" s="29">
        <v>0</v>
      </c>
      <c r="AI277" s="29">
        <f t="shared" si="102"/>
        <v>0</v>
      </c>
      <c r="AJ277" s="29">
        <v>0</v>
      </c>
      <c r="AK277" s="29">
        <f t="shared" si="103"/>
        <v>0</v>
      </c>
      <c r="AL277" s="29">
        <v>0</v>
      </c>
      <c r="AM277" s="29">
        <f t="shared" si="104"/>
        <v>0</v>
      </c>
      <c r="AN277" s="29">
        <v>0</v>
      </c>
      <c r="AO277" s="29">
        <f t="shared" si="105"/>
        <v>0</v>
      </c>
      <c r="AP277" s="29">
        <v>0</v>
      </c>
      <c r="AQ277" s="29">
        <f t="shared" si="106"/>
        <v>0</v>
      </c>
      <c r="AR277" s="29">
        <v>0</v>
      </c>
      <c r="AS277" s="29">
        <f t="shared" si="107"/>
        <v>0</v>
      </c>
      <c r="AT277" s="29">
        <v>0</v>
      </c>
      <c r="AU277" s="29">
        <f t="shared" si="108"/>
        <v>0</v>
      </c>
      <c r="AV277" s="29">
        <v>0</v>
      </c>
      <c r="AW277" s="29">
        <f t="shared" si="109"/>
        <v>0</v>
      </c>
    </row>
    <row r="278" spans="1:49">
      <c r="A278" s="2">
        <v>456</v>
      </c>
      <c r="B278" s="2" t="s">
        <v>205</v>
      </c>
      <c r="C278" s="2" t="s">
        <v>481</v>
      </c>
      <c r="D278" s="3">
        <v>215.52</v>
      </c>
      <c r="E278" s="3">
        <v>25.71</v>
      </c>
      <c r="F278" s="29">
        <v>0</v>
      </c>
      <c r="G278" s="29">
        <f t="shared" si="88"/>
        <v>0</v>
      </c>
      <c r="H278" s="29">
        <v>0</v>
      </c>
      <c r="I278" s="29">
        <f t="shared" si="89"/>
        <v>0</v>
      </c>
      <c r="J278" s="29">
        <v>6282253.5</v>
      </c>
      <c r="K278" s="29">
        <f t="shared" si="90"/>
        <v>9.1283886536304842E-3</v>
      </c>
      <c r="L278" s="29">
        <v>6371895.5</v>
      </c>
      <c r="M278" s="29">
        <f t="shared" si="91"/>
        <v>7.2588359744996294E-3</v>
      </c>
      <c r="N278" s="29">
        <v>0</v>
      </c>
      <c r="O278" s="29">
        <f t="shared" si="92"/>
        <v>0</v>
      </c>
      <c r="P278" s="29">
        <v>0</v>
      </c>
      <c r="Q278" s="29">
        <f t="shared" si="93"/>
        <v>0</v>
      </c>
      <c r="R278" s="29">
        <v>0</v>
      </c>
      <c r="S278" s="29">
        <f t="shared" si="94"/>
        <v>0</v>
      </c>
      <c r="T278" s="29">
        <v>0</v>
      </c>
      <c r="U278" s="29">
        <f t="shared" si="95"/>
        <v>0</v>
      </c>
      <c r="V278" s="29">
        <v>0</v>
      </c>
      <c r="W278" s="29">
        <f t="shared" si="96"/>
        <v>0</v>
      </c>
      <c r="X278" s="29">
        <v>0</v>
      </c>
      <c r="Y278" s="29">
        <f t="shared" si="97"/>
        <v>0</v>
      </c>
      <c r="Z278" s="29">
        <v>0</v>
      </c>
      <c r="AA278" s="29">
        <f t="shared" si="98"/>
        <v>0</v>
      </c>
      <c r="AB278" s="29">
        <v>0</v>
      </c>
      <c r="AC278" s="29">
        <f t="shared" si="99"/>
        <v>0</v>
      </c>
      <c r="AD278" s="29">
        <v>0</v>
      </c>
      <c r="AE278" s="29">
        <f t="shared" si="100"/>
        <v>0</v>
      </c>
      <c r="AF278" s="29">
        <v>0</v>
      </c>
      <c r="AG278" s="29">
        <f t="shared" si="101"/>
        <v>0</v>
      </c>
      <c r="AH278" s="29">
        <v>0</v>
      </c>
      <c r="AI278" s="29">
        <f t="shared" si="102"/>
        <v>0</v>
      </c>
      <c r="AJ278" s="29">
        <v>0</v>
      </c>
      <c r="AK278" s="29">
        <f t="shared" si="103"/>
        <v>0</v>
      </c>
      <c r="AL278" s="29">
        <v>0</v>
      </c>
      <c r="AM278" s="29">
        <f t="shared" si="104"/>
        <v>0</v>
      </c>
      <c r="AN278" s="29">
        <v>0</v>
      </c>
      <c r="AO278" s="29">
        <f t="shared" si="105"/>
        <v>0</v>
      </c>
      <c r="AP278" s="29">
        <v>0</v>
      </c>
      <c r="AQ278" s="29">
        <f t="shared" si="106"/>
        <v>0</v>
      </c>
      <c r="AR278" s="29">
        <v>0</v>
      </c>
      <c r="AS278" s="29">
        <f t="shared" si="107"/>
        <v>0</v>
      </c>
      <c r="AT278" s="29">
        <v>0</v>
      </c>
      <c r="AU278" s="29">
        <f t="shared" si="108"/>
        <v>0</v>
      </c>
      <c r="AV278" s="29">
        <v>0</v>
      </c>
      <c r="AW278" s="29">
        <f t="shared" si="109"/>
        <v>0</v>
      </c>
    </row>
    <row r="279" spans="1:49">
      <c r="A279" s="2">
        <v>457</v>
      </c>
      <c r="B279" s="2" t="s">
        <v>205</v>
      </c>
      <c r="C279" s="2" t="s">
        <v>482</v>
      </c>
      <c r="D279" s="3">
        <v>217.08</v>
      </c>
      <c r="E279" s="3">
        <v>23.37</v>
      </c>
      <c r="F279" s="29">
        <v>0</v>
      </c>
      <c r="G279" s="29">
        <f t="shared" si="88"/>
        <v>0</v>
      </c>
      <c r="H279" s="29">
        <v>0</v>
      </c>
      <c r="I279" s="29">
        <f t="shared" si="89"/>
        <v>0</v>
      </c>
      <c r="J279" s="29">
        <v>0</v>
      </c>
      <c r="K279" s="29">
        <f t="shared" si="90"/>
        <v>0</v>
      </c>
      <c r="L279" s="29">
        <v>0</v>
      </c>
      <c r="M279" s="29">
        <f t="shared" si="91"/>
        <v>0</v>
      </c>
      <c r="N279" s="29">
        <v>0</v>
      </c>
      <c r="O279" s="29">
        <f t="shared" si="92"/>
        <v>0</v>
      </c>
      <c r="P279" s="29">
        <v>0</v>
      </c>
      <c r="Q279" s="29">
        <f t="shared" si="93"/>
        <v>0</v>
      </c>
      <c r="R279" s="29">
        <v>769560.9375</v>
      </c>
      <c r="S279" s="29">
        <f t="shared" si="94"/>
        <v>7.1963526876633063E-4</v>
      </c>
      <c r="T279" s="29">
        <v>0</v>
      </c>
      <c r="U279" s="29">
        <f t="shared" si="95"/>
        <v>0</v>
      </c>
      <c r="V279" s="29">
        <v>0</v>
      </c>
      <c r="W279" s="29">
        <f t="shared" si="96"/>
        <v>0</v>
      </c>
      <c r="X279" s="29">
        <v>0</v>
      </c>
      <c r="Y279" s="29">
        <f t="shared" si="97"/>
        <v>0</v>
      </c>
      <c r="Z279" s="29">
        <v>0</v>
      </c>
      <c r="AA279" s="29">
        <f t="shared" si="98"/>
        <v>0</v>
      </c>
      <c r="AB279" s="29">
        <v>0</v>
      </c>
      <c r="AC279" s="29">
        <f t="shared" si="99"/>
        <v>0</v>
      </c>
      <c r="AD279" s="29">
        <v>0</v>
      </c>
      <c r="AE279" s="29">
        <f t="shared" si="100"/>
        <v>0</v>
      </c>
      <c r="AF279" s="29">
        <v>0</v>
      </c>
      <c r="AG279" s="29">
        <f t="shared" si="101"/>
        <v>0</v>
      </c>
      <c r="AH279" s="29">
        <v>0</v>
      </c>
      <c r="AI279" s="29">
        <f t="shared" si="102"/>
        <v>0</v>
      </c>
      <c r="AJ279" s="29">
        <v>0</v>
      </c>
      <c r="AK279" s="29">
        <f t="shared" si="103"/>
        <v>0</v>
      </c>
      <c r="AL279" s="29">
        <v>0</v>
      </c>
      <c r="AM279" s="29">
        <f t="shared" si="104"/>
        <v>0</v>
      </c>
      <c r="AN279" s="29">
        <v>0</v>
      </c>
      <c r="AO279" s="29">
        <f t="shared" si="105"/>
        <v>0</v>
      </c>
      <c r="AP279" s="29">
        <v>0</v>
      </c>
      <c r="AQ279" s="29">
        <f t="shared" si="106"/>
        <v>0</v>
      </c>
      <c r="AR279" s="29">
        <v>0</v>
      </c>
      <c r="AS279" s="29">
        <f t="shared" si="107"/>
        <v>0</v>
      </c>
      <c r="AT279" s="29">
        <v>0</v>
      </c>
      <c r="AU279" s="29">
        <f t="shared" si="108"/>
        <v>0</v>
      </c>
      <c r="AV279" s="29">
        <v>0</v>
      </c>
      <c r="AW279" s="29">
        <f t="shared" si="109"/>
        <v>0</v>
      </c>
    </row>
    <row r="280" spans="1:49">
      <c r="A280" s="2">
        <v>458</v>
      </c>
      <c r="B280" s="2" t="s">
        <v>205</v>
      </c>
      <c r="C280" s="2" t="s">
        <v>483</v>
      </c>
      <c r="D280" s="3">
        <v>217.2</v>
      </c>
      <c r="E280" s="3">
        <v>19.920000000000002</v>
      </c>
      <c r="F280" s="29">
        <v>0</v>
      </c>
      <c r="G280" s="29">
        <f t="shared" si="88"/>
        <v>0</v>
      </c>
      <c r="H280" s="29">
        <v>0</v>
      </c>
      <c r="I280" s="29">
        <f t="shared" si="89"/>
        <v>0</v>
      </c>
      <c r="J280" s="29">
        <v>0</v>
      </c>
      <c r="K280" s="29">
        <f t="shared" si="90"/>
        <v>0</v>
      </c>
      <c r="L280" s="29">
        <v>0</v>
      </c>
      <c r="M280" s="29">
        <f t="shared" si="91"/>
        <v>0</v>
      </c>
      <c r="N280" s="29">
        <v>0</v>
      </c>
      <c r="O280" s="29">
        <f t="shared" si="92"/>
        <v>0</v>
      </c>
      <c r="P280" s="29">
        <v>0</v>
      </c>
      <c r="Q280" s="29">
        <f t="shared" si="93"/>
        <v>0</v>
      </c>
      <c r="R280" s="29">
        <v>67600</v>
      </c>
      <c r="S280" s="29">
        <f t="shared" si="94"/>
        <v>6.3214414607165462E-5</v>
      </c>
      <c r="T280" s="29">
        <v>0</v>
      </c>
      <c r="U280" s="29">
        <f t="shared" si="95"/>
        <v>0</v>
      </c>
      <c r="V280" s="29">
        <v>1475250</v>
      </c>
      <c r="W280" s="29">
        <f t="shared" si="96"/>
        <v>3.5780283902323521E-3</v>
      </c>
      <c r="X280" s="29">
        <v>0</v>
      </c>
      <c r="Y280" s="29">
        <f t="shared" si="97"/>
        <v>0</v>
      </c>
      <c r="Z280" s="29">
        <v>0</v>
      </c>
      <c r="AA280" s="29">
        <f t="shared" si="98"/>
        <v>0</v>
      </c>
      <c r="AB280" s="29">
        <v>0</v>
      </c>
      <c r="AC280" s="29">
        <f t="shared" si="99"/>
        <v>0</v>
      </c>
      <c r="AD280" s="29">
        <v>345706.6875</v>
      </c>
      <c r="AE280" s="29">
        <f t="shared" si="100"/>
        <v>1.6119463441581887E-3</v>
      </c>
      <c r="AF280" s="29">
        <v>517600</v>
      </c>
      <c r="AG280" s="29">
        <f t="shared" si="101"/>
        <v>2.4383307669032404E-3</v>
      </c>
      <c r="AH280" s="29">
        <v>0</v>
      </c>
      <c r="AI280" s="29">
        <f t="shared" si="102"/>
        <v>0</v>
      </c>
      <c r="AJ280" s="29">
        <v>0</v>
      </c>
      <c r="AK280" s="29">
        <f t="shared" si="103"/>
        <v>0</v>
      </c>
      <c r="AL280" s="29">
        <v>0</v>
      </c>
      <c r="AM280" s="29">
        <f t="shared" si="104"/>
        <v>0</v>
      </c>
      <c r="AN280" s="29">
        <v>0</v>
      </c>
      <c r="AO280" s="29">
        <f t="shared" si="105"/>
        <v>0</v>
      </c>
      <c r="AP280" s="29">
        <v>0</v>
      </c>
      <c r="AQ280" s="29">
        <f t="shared" si="106"/>
        <v>0</v>
      </c>
      <c r="AR280" s="29">
        <v>0</v>
      </c>
      <c r="AS280" s="29">
        <f t="shared" si="107"/>
        <v>0</v>
      </c>
      <c r="AT280" s="29">
        <v>0</v>
      </c>
      <c r="AU280" s="29">
        <f t="shared" si="108"/>
        <v>0</v>
      </c>
      <c r="AV280" s="29">
        <v>0</v>
      </c>
      <c r="AW280" s="29">
        <f t="shared" si="109"/>
        <v>0</v>
      </c>
    </row>
    <row r="281" spans="1:49">
      <c r="A281" s="2">
        <v>459</v>
      </c>
      <c r="B281" s="2" t="s">
        <v>205</v>
      </c>
      <c r="C281" s="2" t="s">
        <v>484</v>
      </c>
      <c r="D281" s="3">
        <v>217.32</v>
      </c>
      <c r="E281" s="3">
        <v>18.52</v>
      </c>
      <c r="F281" s="29">
        <v>0</v>
      </c>
      <c r="G281" s="29">
        <f t="shared" si="88"/>
        <v>0</v>
      </c>
      <c r="H281" s="29">
        <v>0</v>
      </c>
      <c r="I281" s="29">
        <f t="shared" si="89"/>
        <v>0</v>
      </c>
      <c r="J281" s="29">
        <v>0</v>
      </c>
      <c r="K281" s="29">
        <f t="shared" si="90"/>
        <v>0</v>
      </c>
      <c r="L281" s="29">
        <v>0</v>
      </c>
      <c r="M281" s="29">
        <f t="shared" si="91"/>
        <v>0</v>
      </c>
      <c r="N281" s="29">
        <v>0</v>
      </c>
      <c r="O281" s="29">
        <f t="shared" si="92"/>
        <v>0</v>
      </c>
      <c r="P281" s="29">
        <v>0</v>
      </c>
      <c r="Q281" s="29">
        <f t="shared" si="93"/>
        <v>0</v>
      </c>
      <c r="R281" s="29">
        <v>904800</v>
      </c>
      <c r="S281" s="29">
        <f t="shared" si="94"/>
        <v>8.4610062628052236E-4</v>
      </c>
      <c r="T281" s="29">
        <v>603200</v>
      </c>
      <c r="U281" s="29">
        <f t="shared" si="95"/>
        <v>6.1218169503394495E-4</v>
      </c>
      <c r="V281" s="29">
        <v>12653289</v>
      </c>
      <c r="W281" s="29">
        <f t="shared" si="96"/>
        <v>3.0688918672641743E-2</v>
      </c>
      <c r="X281" s="29">
        <v>13715621</v>
      </c>
      <c r="Y281" s="29">
        <f t="shared" si="97"/>
        <v>3.7293191539882087E-2</v>
      </c>
      <c r="Z281" s="29">
        <v>9783689</v>
      </c>
      <c r="AA281" s="29">
        <f t="shared" si="98"/>
        <v>3.7341979835887822E-2</v>
      </c>
      <c r="AB281" s="29">
        <v>10231579</v>
      </c>
      <c r="AC281" s="29">
        <f t="shared" si="99"/>
        <v>3.3470766879278406E-2</v>
      </c>
      <c r="AD281" s="29">
        <v>0</v>
      </c>
      <c r="AE281" s="29">
        <f t="shared" si="100"/>
        <v>0</v>
      </c>
      <c r="AF281" s="29">
        <v>0</v>
      </c>
      <c r="AG281" s="29">
        <f t="shared" si="101"/>
        <v>0</v>
      </c>
      <c r="AH281" s="29">
        <v>0</v>
      </c>
      <c r="AI281" s="29">
        <f t="shared" si="102"/>
        <v>0</v>
      </c>
      <c r="AJ281" s="29">
        <v>0</v>
      </c>
      <c r="AK281" s="29">
        <f t="shared" si="103"/>
        <v>0</v>
      </c>
      <c r="AL281" s="29">
        <v>0</v>
      </c>
      <c r="AM281" s="29">
        <f t="shared" si="104"/>
        <v>0</v>
      </c>
      <c r="AN281" s="29">
        <v>0</v>
      </c>
      <c r="AO281" s="29">
        <f t="shared" si="105"/>
        <v>0</v>
      </c>
      <c r="AP281" s="29">
        <v>0</v>
      </c>
      <c r="AQ281" s="29">
        <f t="shared" si="106"/>
        <v>0</v>
      </c>
      <c r="AR281" s="29">
        <v>0</v>
      </c>
      <c r="AS281" s="29">
        <f t="shared" si="107"/>
        <v>0</v>
      </c>
      <c r="AT281" s="29">
        <v>0</v>
      </c>
      <c r="AU281" s="29">
        <f t="shared" si="108"/>
        <v>0</v>
      </c>
      <c r="AV281" s="29">
        <v>0</v>
      </c>
      <c r="AW281" s="29">
        <f t="shared" si="109"/>
        <v>0</v>
      </c>
    </row>
    <row r="282" spans="1:49">
      <c r="A282" s="2">
        <v>460</v>
      </c>
      <c r="B282" s="2" t="s">
        <v>205</v>
      </c>
      <c r="C282" s="2" t="s">
        <v>485</v>
      </c>
      <c r="D282" s="3">
        <v>217.32</v>
      </c>
      <c r="E282" s="3">
        <v>23.34</v>
      </c>
      <c r="F282" s="29">
        <v>0</v>
      </c>
      <c r="G282" s="29">
        <f t="shared" si="88"/>
        <v>0</v>
      </c>
      <c r="H282" s="29">
        <v>0</v>
      </c>
      <c r="I282" s="29">
        <f t="shared" si="89"/>
        <v>0</v>
      </c>
      <c r="J282" s="29">
        <v>0</v>
      </c>
      <c r="K282" s="29">
        <f t="shared" si="90"/>
        <v>0</v>
      </c>
      <c r="L282" s="29">
        <v>0</v>
      </c>
      <c r="M282" s="29">
        <f t="shared" si="91"/>
        <v>0</v>
      </c>
      <c r="N282" s="29">
        <v>0</v>
      </c>
      <c r="O282" s="29">
        <f t="shared" si="92"/>
        <v>0</v>
      </c>
      <c r="P282" s="29">
        <v>0</v>
      </c>
      <c r="Q282" s="29">
        <f t="shared" si="93"/>
        <v>0</v>
      </c>
      <c r="R282" s="29">
        <v>704780.5</v>
      </c>
      <c r="S282" s="29">
        <f t="shared" si="94"/>
        <v>6.5905749606576009E-4</v>
      </c>
      <c r="T282" s="29">
        <v>1307444.375</v>
      </c>
      <c r="U282" s="29">
        <f t="shared" si="95"/>
        <v>1.3269123236904787E-3</v>
      </c>
      <c r="V282" s="29">
        <v>0</v>
      </c>
      <c r="W282" s="29">
        <f t="shared" si="96"/>
        <v>0</v>
      </c>
      <c r="X282" s="29">
        <v>0</v>
      </c>
      <c r="Y282" s="29">
        <f t="shared" si="97"/>
        <v>0</v>
      </c>
      <c r="Z282" s="29">
        <v>0</v>
      </c>
      <c r="AA282" s="29">
        <f t="shared" si="98"/>
        <v>0</v>
      </c>
      <c r="AB282" s="29">
        <v>0</v>
      </c>
      <c r="AC282" s="29">
        <f t="shared" si="99"/>
        <v>0</v>
      </c>
      <c r="AD282" s="29">
        <v>0</v>
      </c>
      <c r="AE282" s="29">
        <f t="shared" si="100"/>
        <v>0</v>
      </c>
      <c r="AF282" s="29">
        <v>0</v>
      </c>
      <c r="AG282" s="29">
        <f t="shared" si="101"/>
        <v>0</v>
      </c>
      <c r="AH282" s="29">
        <v>0</v>
      </c>
      <c r="AI282" s="29">
        <f t="shared" si="102"/>
        <v>0</v>
      </c>
      <c r="AJ282" s="29">
        <v>0</v>
      </c>
      <c r="AK282" s="29">
        <f t="shared" si="103"/>
        <v>0</v>
      </c>
      <c r="AL282" s="29">
        <v>0</v>
      </c>
      <c r="AM282" s="29">
        <f t="shared" si="104"/>
        <v>0</v>
      </c>
      <c r="AN282" s="29">
        <v>0</v>
      </c>
      <c r="AO282" s="29">
        <f t="shared" si="105"/>
        <v>0</v>
      </c>
      <c r="AP282" s="29">
        <v>0</v>
      </c>
      <c r="AQ282" s="29">
        <f t="shared" si="106"/>
        <v>0</v>
      </c>
      <c r="AR282" s="29">
        <v>0</v>
      </c>
      <c r="AS282" s="29">
        <f t="shared" si="107"/>
        <v>0</v>
      </c>
      <c r="AT282" s="29">
        <v>0</v>
      </c>
      <c r="AU282" s="29">
        <f t="shared" si="108"/>
        <v>0</v>
      </c>
      <c r="AV282" s="29">
        <v>0</v>
      </c>
      <c r="AW282" s="29">
        <f t="shared" si="109"/>
        <v>0</v>
      </c>
    </row>
    <row r="283" spans="1:49">
      <c r="A283" s="2">
        <v>461</v>
      </c>
      <c r="B283" s="2" t="s">
        <v>205</v>
      </c>
      <c r="C283" s="2" t="s">
        <v>486</v>
      </c>
      <c r="D283" s="3">
        <v>217.32</v>
      </c>
      <c r="E283" s="3">
        <v>24.8</v>
      </c>
      <c r="F283" s="29">
        <v>1163377.75</v>
      </c>
      <c r="G283" s="29">
        <f t="shared" si="88"/>
        <v>7.8038908322453117E-3</v>
      </c>
      <c r="H283" s="29">
        <v>832400</v>
      </c>
      <c r="I283" s="29">
        <f t="shared" si="89"/>
        <v>5.4713413685678839E-3</v>
      </c>
      <c r="J283" s="29">
        <v>1282133.34375</v>
      </c>
      <c r="K283" s="29">
        <f t="shared" si="90"/>
        <v>1.8629957335419228E-3</v>
      </c>
      <c r="L283" s="29">
        <v>0</v>
      </c>
      <c r="M283" s="29">
        <f t="shared" si="91"/>
        <v>0</v>
      </c>
      <c r="N283" s="29">
        <v>0</v>
      </c>
      <c r="O283" s="29">
        <f t="shared" si="92"/>
        <v>0</v>
      </c>
      <c r="P283" s="29">
        <v>0</v>
      </c>
      <c r="Q283" s="29">
        <f t="shared" si="93"/>
        <v>0</v>
      </c>
      <c r="R283" s="29">
        <v>1978666.75</v>
      </c>
      <c r="S283" s="29">
        <f t="shared" si="94"/>
        <v>1.8502997086377606E-3</v>
      </c>
      <c r="T283" s="29">
        <v>836000</v>
      </c>
      <c r="U283" s="29">
        <f t="shared" si="95"/>
        <v>8.4844810518630305E-4</v>
      </c>
      <c r="V283" s="29">
        <v>0</v>
      </c>
      <c r="W283" s="29">
        <f t="shared" si="96"/>
        <v>0</v>
      </c>
      <c r="X283" s="29">
        <v>0</v>
      </c>
      <c r="Y283" s="29">
        <f t="shared" si="97"/>
        <v>0</v>
      </c>
      <c r="Z283" s="29">
        <v>0</v>
      </c>
      <c r="AA283" s="29">
        <f t="shared" si="98"/>
        <v>0</v>
      </c>
      <c r="AB283" s="29">
        <v>0</v>
      </c>
      <c r="AC283" s="29">
        <f t="shared" si="99"/>
        <v>0</v>
      </c>
      <c r="AD283" s="29">
        <v>0</v>
      </c>
      <c r="AE283" s="29">
        <f t="shared" si="100"/>
        <v>0</v>
      </c>
      <c r="AF283" s="29">
        <v>0</v>
      </c>
      <c r="AG283" s="29">
        <f t="shared" si="101"/>
        <v>0</v>
      </c>
      <c r="AH283" s="29">
        <v>0</v>
      </c>
      <c r="AI283" s="29">
        <f t="shared" si="102"/>
        <v>0</v>
      </c>
      <c r="AJ283" s="29">
        <v>0</v>
      </c>
      <c r="AK283" s="29">
        <f t="shared" si="103"/>
        <v>0</v>
      </c>
      <c r="AL283" s="29">
        <v>0</v>
      </c>
      <c r="AM283" s="29">
        <f t="shared" si="104"/>
        <v>0</v>
      </c>
      <c r="AN283" s="29">
        <v>0</v>
      </c>
      <c r="AO283" s="29">
        <f t="shared" si="105"/>
        <v>0</v>
      </c>
      <c r="AP283" s="29">
        <v>0</v>
      </c>
      <c r="AQ283" s="29">
        <f t="shared" si="106"/>
        <v>0</v>
      </c>
      <c r="AR283" s="29">
        <v>0</v>
      </c>
      <c r="AS283" s="29">
        <f t="shared" si="107"/>
        <v>0</v>
      </c>
      <c r="AT283" s="29">
        <v>0</v>
      </c>
      <c r="AU283" s="29">
        <f t="shared" si="108"/>
        <v>0</v>
      </c>
      <c r="AV283" s="29">
        <v>0</v>
      </c>
      <c r="AW283" s="29">
        <f t="shared" si="109"/>
        <v>0</v>
      </c>
    </row>
    <row r="284" spans="1:49">
      <c r="A284" s="2">
        <v>462</v>
      </c>
      <c r="B284" s="2" t="s">
        <v>205</v>
      </c>
      <c r="C284" s="2" t="s">
        <v>487</v>
      </c>
      <c r="D284" s="3">
        <v>217.34389999999999</v>
      </c>
      <c r="E284" s="3">
        <v>20.399999999999999</v>
      </c>
      <c r="F284" s="29">
        <v>0</v>
      </c>
      <c r="G284" s="29">
        <f t="shared" si="88"/>
        <v>0</v>
      </c>
      <c r="H284" s="29">
        <v>0</v>
      </c>
      <c r="I284" s="29">
        <f t="shared" si="89"/>
        <v>0</v>
      </c>
      <c r="J284" s="29">
        <v>0</v>
      </c>
      <c r="K284" s="29">
        <f t="shared" si="90"/>
        <v>0</v>
      </c>
      <c r="L284" s="29">
        <v>0</v>
      </c>
      <c r="M284" s="29">
        <f t="shared" si="91"/>
        <v>0</v>
      </c>
      <c r="N284" s="29">
        <v>0</v>
      </c>
      <c r="O284" s="29">
        <f t="shared" si="92"/>
        <v>0</v>
      </c>
      <c r="P284" s="29">
        <v>0</v>
      </c>
      <c r="Q284" s="29">
        <f t="shared" si="93"/>
        <v>0</v>
      </c>
      <c r="R284" s="29">
        <v>0</v>
      </c>
      <c r="S284" s="29">
        <f t="shared" si="94"/>
        <v>0</v>
      </c>
      <c r="T284" s="29">
        <v>0</v>
      </c>
      <c r="U284" s="29">
        <f t="shared" si="95"/>
        <v>0</v>
      </c>
      <c r="V284" s="29">
        <v>818400</v>
      </c>
      <c r="W284" s="29">
        <f t="shared" si="96"/>
        <v>1.9849235279214756E-3</v>
      </c>
      <c r="X284" s="29">
        <v>0</v>
      </c>
      <c r="Y284" s="29">
        <f t="shared" si="97"/>
        <v>0</v>
      </c>
      <c r="Z284" s="29">
        <v>0</v>
      </c>
      <c r="AA284" s="29">
        <f t="shared" si="98"/>
        <v>0</v>
      </c>
      <c r="AB284" s="29">
        <v>274400</v>
      </c>
      <c r="AC284" s="29">
        <f t="shared" si="99"/>
        <v>8.9765015074154192E-4</v>
      </c>
      <c r="AD284" s="29">
        <v>0</v>
      </c>
      <c r="AE284" s="29">
        <f t="shared" si="100"/>
        <v>0</v>
      </c>
      <c r="AF284" s="29">
        <v>0</v>
      </c>
      <c r="AG284" s="29">
        <f t="shared" si="101"/>
        <v>0</v>
      </c>
      <c r="AH284" s="29">
        <v>0</v>
      </c>
      <c r="AI284" s="29">
        <f t="shared" si="102"/>
        <v>0</v>
      </c>
      <c r="AJ284" s="29">
        <v>0</v>
      </c>
      <c r="AK284" s="29">
        <f t="shared" si="103"/>
        <v>0</v>
      </c>
      <c r="AL284" s="29">
        <v>0</v>
      </c>
      <c r="AM284" s="29">
        <f t="shared" si="104"/>
        <v>0</v>
      </c>
      <c r="AN284" s="29">
        <v>0</v>
      </c>
      <c r="AO284" s="29">
        <f t="shared" si="105"/>
        <v>0</v>
      </c>
      <c r="AP284" s="29">
        <v>0</v>
      </c>
      <c r="AQ284" s="29">
        <f t="shared" si="106"/>
        <v>0</v>
      </c>
      <c r="AR284" s="29">
        <v>0</v>
      </c>
      <c r="AS284" s="29">
        <f t="shared" si="107"/>
        <v>0</v>
      </c>
      <c r="AT284" s="29">
        <v>0</v>
      </c>
      <c r="AU284" s="29">
        <f t="shared" si="108"/>
        <v>0</v>
      </c>
      <c r="AV284" s="29">
        <v>0</v>
      </c>
      <c r="AW284" s="29">
        <f t="shared" si="109"/>
        <v>0</v>
      </c>
    </row>
    <row r="285" spans="1:49">
      <c r="A285" s="2">
        <v>463</v>
      </c>
      <c r="B285" s="2" t="s">
        <v>205</v>
      </c>
      <c r="C285" s="2" t="s">
        <v>488</v>
      </c>
      <c r="D285" s="3">
        <v>217.44</v>
      </c>
      <c r="E285" s="3">
        <v>14.06</v>
      </c>
      <c r="F285" s="29">
        <v>0</v>
      </c>
      <c r="G285" s="29">
        <f t="shared" si="88"/>
        <v>0</v>
      </c>
      <c r="H285" s="29">
        <v>0</v>
      </c>
      <c r="I285" s="29">
        <f t="shared" si="89"/>
        <v>0</v>
      </c>
      <c r="J285" s="29">
        <v>0</v>
      </c>
      <c r="K285" s="29">
        <f t="shared" si="90"/>
        <v>0</v>
      </c>
      <c r="L285" s="29">
        <v>0</v>
      </c>
      <c r="M285" s="29">
        <f t="shared" si="91"/>
        <v>0</v>
      </c>
      <c r="N285" s="29">
        <v>0</v>
      </c>
      <c r="O285" s="29">
        <f t="shared" si="92"/>
        <v>0</v>
      </c>
      <c r="P285" s="29">
        <v>0</v>
      </c>
      <c r="Q285" s="29">
        <f t="shared" si="93"/>
        <v>0</v>
      </c>
      <c r="R285" s="29">
        <v>0</v>
      </c>
      <c r="S285" s="29">
        <f t="shared" si="94"/>
        <v>0</v>
      </c>
      <c r="T285" s="29">
        <v>0</v>
      </c>
      <c r="U285" s="29">
        <f t="shared" si="95"/>
        <v>0</v>
      </c>
      <c r="V285" s="29">
        <v>0</v>
      </c>
      <c r="W285" s="29">
        <f t="shared" si="96"/>
        <v>0</v>
      </c>
      <c r="X285" s="29">
        <v>0</v>
      </c>
      <c r="Y285" s="29">
        <f t="shared" si="97"/>
        <v>0</v>
      </c>
      <c r="Z285" s="29">
        <v>2051280</v>
      </c>
      <c r="AA285" s="29">
        <f t="shared" si="98"/>
        <v>7.8292407289070592E-3</v>
      </c>
      <c r="AB285" s="29">
        <v>2234181.75</v>
      </c>
      <c r="AC285" s="29">
        <f t="shared" si="99"/>
        <v>7.3087229762080971E-3</v>
      </c>
      <c r="AD285" s="29">
        <v>3412500</v>
      </c>
      <c r="AE285" s="29">
        <f t="shared" si="100"/>
        <v>1.5911658924561069E-2</v>
      </c>
      <c r="AF285" s="29">
        <v>3291106</v>
      </c>
      <c r="AG285" s="29">
        <f t="shared" si="101"/>
        <v>1.5503873680332025E-2</v>
      </c>
      <c r="AH285" s="29">
        <v>432800</v>
      </c>
      <c r="AI285" s="29">
        <f t="shared" si="102"/>
        <v>1.7738792491965472E-3</v>
      </c>
      <c r="AJ285" s="29">
        <v>0</v>
      </c>
      <c r="AK285" s="29">
        <f t="shared" si="103"/>
        <v>0</v>
      </c>
      <c r="AL285" s="29">
        <v>0</v>
      </c>
      <c r="AM285" s="29">
        <f t="shared" si="104"/>
        <v>0</v>
      </c>
      <c r="AN285" s="29">
        <v>0</v>
      </c>
      <c r="AO285" s="29">
        <f t="shared" si="105"/>
        <v>0</v>
      </c>
      <c r="AP285" s="29">
        <v>0</v>
      </c>
      <c r="AQ285" s="29">
        <f t="shared" si="106"/>
        <v>0</v>
      </c>
      <c r="AR285" s="29">
        <v>1475999.984375</v>
      </c>
      <c r="AS285" s="29">
        <f t="shared" si="107"/>
        <v>1.4207750844263425E-2</v>
      </c>
      <c r="AT285" s="29">
        <v>0</v>
      </c>
      <c r="AU285" s="29">
        <f t="shared" si="108"/>
        <v>0</v>
      </c>
      <c r="AV285" s="29">
        <v>0</v>
      </c>
      <c r="AW285" s="29">
        <f t="shared" si="109"/>
        <v>0</v>
      </c>
    </row>
    <row r="286" spans="1:49">
      <c r="A286" s="2">
        <v>464</v>
      </c>
      <c r="B286" s="2" t="s">
        <v>205</v>
      </c>
      <c r="C286" s="2" t="s">
        <v>489</v>
      </c>
      <c r="D286" s="3">
        <v>217.44</v>
      </c>
      <c r="E286" s="3">
        <v>19.97</v>
      </c>
      <c r="F286" s="29">
        <v>0</v>
      </c>
      <c r="G286" s="29">
        <f t="shared" si="88"/>
        <v>0</v>
      </c>
      <c r="H286" s="29">
        <v>0</v>
      </c>
      <c r="I286" s="29">
        <f t="shared" si="89"/>
        <v>0</v>
      </c>
      <c r="J286" s="29">
        <v>0</v>
      </c>
      <c r="K286" s="29">
        <f t="shared" si="90"/>
        <v>0</v>
      </c>
      <c r="L286" s="29">
        <v>0</v>
      </c>
      <c r="M286" s="29">
        <f t="shared" si="91"/>
        <v>0</v>
      </c>
      <c r="N286" s="29">
        <v>0</v>
      </c>
      <c r="O286" s="29">
        <f t="shared" si="92"/>
        <v>0</v>
      </c>
      <c r="P286" s="29">
        <v>0</v>
      </c>
      <c r="Q286" s="29">
        <f t="shared" si="93"/>
        <v>0</v>
      </c>
      <c r="R286" s="29">
        <v>0</v>
      </c>
      <c r="S286" s="29">
        <f t="shared" si="94"/>
        <v>0</v>
      </c>
      <c r="T286" s="29">
        <v>0</v>
      </c>
      <c r="U286" s="29">
        <f t="shared" si="95"/>
        <v>0</v>
      </c>
      <c r="V286" s="29">
        <v>2974500</v>
      </c>
      <c r="W286" s="29">
        <f t="shared" si="96"/>
        <v>7.2142656815767717E-3</v>
      </c>
      <c r="X286" s="29">
        <v>5943717.5</v>
      </c>
      <c r="Y286" s="29">
        <f t="shared" si="97"/>
        <v>1.6161149042135906E-2</v>
      </c>
      <c r="Z286" s="29">
        <v>7850978</v>
      </c>
      <c r="AA286" s="29">
        <f t="shared" si="98"/>
        <v>2.9965288365973088E-2</v>
      </c>
      <c r="AB286" s="29">
        <v>7507200</v>
      </c>
      <c r="AC286" s="29">
        <f t="shared" si="99"/>
        <v>2.4558451937488714E-2</v>
      </c>
      <c r="AD286" s="29">
        <v>406933.34375</v>
      </c>
      <c r="AE286" s="29">
        <f t="shared" si="100"/>
        <v>1.8974313760530884E-3</v>
      </c>
      <c r="AF286" s="29">
        <v>139999.984375</v>
      </c>
      <c r="AG286" s="29">
        <f t="shared" si="101"/>
        <v>6.595175217688088E-4</v>
      </c>
      <c r="AH286" s="29">
        <v>0</v>
      </c>
      <c r="AI286" s="29">
        <f t="shared" si="102"/>
        <v>0</v>
      </c>
      <c r="AJ286" s="29">
        <v>0</v>
      </c>
      <c r="AK286" s="29">
        <f t="shared" si="103"/>
        <v>0</v>
      </c>
      <c r="AL286" s="29">
        <v>0</v>
      </c>
      <c r="AM286" s="29">
        <f t="shared" si="104"/>
        <v>0</v>
      </c>
      <c r="AN286" s="29">
        <v>0</v>
      </c>
      <c r="AO286" s="29">
        <f t="shared" si="105"/>
        <v>0</v>
      </c>
      <c r="AP286" s="29">
        <v>0</v>
      </c>
      <c r="AQ286" s="29">
        <f t="shared" si="106"/>
        <v>0</v>
      </c>
      <c r="AR286" s="29">
        <v>0</v>
      </c>
      <c r="AS286" s="29">
        <f t="shared" si="107"/>
        <v>0</v>
      </c>
      <c r="AT286" s="29">
        <v>0</v>
      </c>
      <c r="AU286" s="29">
        <f t="shared" si="108"/>
        <v>0</v>
      </c>
      <c r="AV286" s="29">
        <v>0</v>
      </c>
      <c r="AW286" s="29">
        <f t="shared" si="109"/>
        <v>0</v>
      </c>
    </row>
    <row r="287" spans="1:49">
      <c r="A287" s="2">
        <v>465</v>
      </c>
      <c r="B287" s="2" t="s">
        <v>205</v>
      </c>
      <c r="C287" s="2" t="s">
        <v>490</v>
      </c>
      <c r="D287" s="3">
        <v>217.44</v>
      </c>
      <c r="E287" s="3">
        <v>28.37</v>
      </c>
      <c r="F287" s="29">
        <v>0</v>
      </c>
      <c r="G287" s="29">
        <f t="shared" si="88"/>
        <v>0</v>
      </c>
      <c r="H287" s="29">
        <v>0</v>
      </c>
      <c r="I287" s="29">
        <f t="shared" si="89"/>
        <v>0</v>
      </c>
      <c r="J287" s="29">
        <v>1373600</v>
      </c>
      <c r="K287" s="29">
        <f t="shared" si="90"/>
        <v>1.9959007790161338E-3</v>
      </c>
      <c r="L287" s="29">
        <v>1679253.375</v>
      </c>
      <c r="M287" s="29">
        <f t="shared" si="91"/>
        <v>1.9129982292945507E-3</v>
      </c>
      <c r="N287" s="29">
        <v>0</v>
      </c>
      <c r="O287" s="29">
        <f t="shared" si="92"/>
        <v>0</v>
      </c>
      <c r="P287" s="29">
        <v>0</v>
      </c>
      <c r="Q287" s="29">
        <f t="shared" si="93"/>
        <v>0</v>
      </c>
      <c r="R287" s="29">
        <v>0</v>
      </c>
      <c r="S287" s="29">
        <f t="shared" si="94"/>
        <v>0</v>
      </c>
      <c r="T287" s="29">
        <v>0</v>
      </c>
      <c r="U287" s="29">
        <f t="shared" si="95"/>
        <v>0</v>
      </c>
      <c r="V287" s="29">
        <v>0</v>
      </c>
      <c r="W287" s="29">
        <f t="shared" si="96"/>
        <v>0</v>
      </c>
      <c r="X287" s="29">
        <v>0</v>
      </c>
      <c r="Y287" s="29">
        <f t="shared" si="97"/>
        <v>0</v>
      </c>
      <c r="Z287" s="29">
        <v>0</v>
      </c>
      <c r="AA287" s="29">
        <f t="shared" si="98"/>
        <v>0</v>
      </c>
      <c r="AB287" s="29">
        <v>0</v>
      </c>
      <c r="AC287" s="29">
        <f t="shared" si="99"/>
        <v>0</v>
      </c>
      <c r="AD287" s="29">
        <v>0</v>
      </c>
      <c r="AE287" s="29">
        <f t="shared" si="100"/>
        <v>0</v>
      </c>
      <c r="AF287" s="29">
        <v>0</v>
      </c>
      <c r="AG287" s="29">
        <f t="shared" si="101"/>
        <v>0</v>
      </c>
      <c r="AH287" s="29">
        <v>0</v>
      </c>
      <c r="AI287" s="29">
        <f t="shared" si="102"/>
        <v>0</v>
      </c>
      <c r="AJ287" s="29">
        <v>0</v>
      </c>
      <c r="AK287" s="29">
        <f t="shared" si="103"/>
        <v>0</v>
      </c>
      <c r="AL287" s="29">
        <v>0</v>
      </c>
      <c r="AM287" s="29">
        <f t="shared" si="104"/>
        <v>0</v>
      </c>
      <c r="AN287" s="29">
        <v>0</v>
      </c>
      <c r="AO287" s="29">
        <f t="shared" si="105"/>
        <v>0</v>
      </c>
      <c r="AP287" s="29">
        <v>0</v>
      </c>
      <c r="AQ287" s="29">
        <f t="shared" si="106"/>
        <v>0</v>
      </c>
      <c r="AR287" s="29">
        <v>0</v>
      </c>
      <c r="AS287" s="29">
        <f t="shared" si="107"/>
        <v>0</v>
      </c>
      <c r="AT287" s="29">
        <v>0</v>
      </c>
      <c r="AU287" s="29">
        <f t="shared" si="108"/>
        <v>0</v>
      </c>
      <c r="AV287" s="29">
        <v>0</v>
      </c>
      <c r="AW287" s="29">
        <f t="shared" si="109"/>
        <v>0</v>
      </c>
    </row>
    <row r="288" spans="1:49">
      <c r="A288" s="2">
        <v>466</v>
      </c>
      <c r="B288" s="2" t="s">
        <v>205</v>
      </c>
      <c r="C288" s="2" t="s">
        <v>491</v>
      </c>
      <c r="D288" s="3">
        <v>217.56</v>
      </c>
      <c r="E288" s="3">
        <v>25.3</v>
      </c>
      <c r="F288" s="29">
        <v>0</v>
      </c>
      <c r="G288" s="29">
        <f t="shared" si="88"/>
        <v>0</v>
      </c>
      <c r="H288" s="29">
        <v>0</v>
      </c>
      <c r="I288" s="29">
        <f t="shared" si="89"/>
        <v>0</v>
      </c>
      <c r="J288" s="29">
        <v>0</v>
      </c>
      <c r="K288" s="29">
        <f t="shared" si="90"/>
        <v>0</v>
      </c>
      <c r="L288" s="29">
        <v>0</v>
      </c>
      <c r="M288" s="29">
        <f t="shared" si="91"/>
        <v>0</v>
      </c>
      <c r="N288" s="29">
        <v>0</v>
      </c>
      <c r="O288" s="29">
        <f t="shared" si="92"/>
        <v>0</v>
      </c>
      <c r="P288" s="29">
        <v>0</v>
      </c>
      <c r="Q288" s="29">
        <f t="shared" si="93"/>
        <v>0</v>
      </c>
      <c r="R288" s="29">
        <v>0</v>
      </c>
      <c r="S288" s="29">
        <f t="shared" si="94"/>
        <v>0</v>
      </c>
      <c r="T288" s="29">
        <v>772053.3125</v>
      </c>
      <c r="U288" s="29">
        <f t="shared" si="95"/>
        <v>7.8354924652324597E-4</v>
      </c>
      <c r="V288" s="29">
        <v>0</v>
      </c>
      <c r="W288" s="29">
        <f t="shared" si="96"/>
        <v>0</v>
      </c>
      <c r="X288" s="29">
        <v>0</v>
      </c>
      <c r="Y288" s="29">
        <f t="shared" si="97"/>
        <v>0</v>
      </c>
      <c r="Z288" s="29">
        <v>0</v>
      </c>
      <c r="AA288" s="29">
        <f t="shared" si="98"/>
        <v>0</v>
      </c>
      <c r="AB288" s="29">
        <v>0</v>
      </c>
      <c r="AC288" s="29">
        <f t="shared" si="99"/>
        <v>0</v>
      </c>
      <c r="AD288" s="29">
        <v>0</v>
      </c>
      <c r="AE288" s="29">
        <f t="shared" si="100"/>
        <v>0</v>
      </c>
      <c r="AF288" s="29">
        <v>0</v>
      </c>
      <c r="AG288" s="29">
        <f t="shared" si="101"/>
        <v>0</v>
      </c>
      <c r="AH288" s="29">
        <v>0</v>
      </c>
      <c r="AI288" s="29">
        <f t="shared" si="102"/>
        <v>0</v>
      </c>
      <c r="AJ288" s="29">
        <v>0</v>
      </c>
      <c r="AK288" s="29">
        <f t="shared" si="103"/>
        <v>0</v>
      </c>
      <c r="AL288" s="29">
        <v>0</v>
      </c>
      <c r="AM288" s="29">
        <f t="shared" si="104"/>
        <v>0</v>
      </c>
      <c r="AN288" s="29">
        <v>0</v>
      </c>
      <c r="AO288" s="29">
        <f t="shared" si="105"/>
        <v>0</v>
      </c>
      <c r="AP288" s="29">
        <v>0</v>
      </c>
      <c r="AQ288" s="29">
        <f t="shared" si="106"/>
        <v>0</v>
      </c>
      <c r="AR288" s="29">
        <v>0</v>
      </c>
      <c r="AS288" s="29">
        <f t="shared" si="107"/>
        <v>0</v>
      </c>
      <c r="AT288" s="29">
        <v>0</v>
      </c>
      <c r="AU288" s="29">
        <f t="shared" si="108"/>
        <v>0</v>
      </c>
      <c r="AV288" s="29">
        <v>0</v>
      </c>
      <c r="AW288" s="29">
        <f t="shared" si="109"/>
        <v>0</v>
      </c>
    </row>
    <row r="289" spans="1:49">
      <c r="A289" s="2">
        <v>467</v>
      </c>
      <c r="B289" s="2" t="s">
        <v>205</v>
      </c>
      <c r="C289" s="2" t="s">
        <v>492</v>
      </c>
      <c r="D289" s="3">
        <v>218.28</v>
      </c>
      <c r="E289" s="3">
        <v>16.510000000000002</v>
      </c>
      <c r="F289" s="29">
        <v>0</v>
      </c>
      <c r="G289" s="29">
        <f t="shared" si="88"/>
        <v>0</v>
      </c>
      <c r="H289" s="29">
        <v>0</v>
      </c>
      <c r="I289" s="29">
        <f t="shared" si="89"/>
        <v>0</v>
      </c>
      <c r="J289" s="29">
        <v>0</v>
      </c>
      <c r="K289" s="29">
        <f t="shared" si="90"/>
        <v>0</v>
      </c>
      <c r="L289" s="29">
        <v>0</v>
      </c>
      <c r="M289" s="29">
        <f t="shared" si="91"/>
        <v>0</v>
      </c>
      <c r="N289" s="29">
        <v>0</v>
      </c>
      <c r="O289" s="29">
        <f t="shared" si="92"/>
        <v>0</v>
      </c>
      <c r="P289" s="29">
        <v>0</v>
      </c>
      <c r="Q289" s="29">
        <f t="shared" si="93"/>
        <v>0</v>
      </c>
      <c r="R289" s="29">
        <v>0</v>
      </c>
      <c r="S289" s="29">
        <f t="shared" si="94"/>
        <v>0</v>
      </c>
      <c r="T289" s="29">
        <v>0</v>
      </c>
      <c r="U289" s="29">
        <f t="shared" si="95"/>
        <v>0</v>
      </c>
      <c r="V289" s="29">
        <v>3432000</v>
      </c>
      <c r="W289" s="29">
        <f t="shared" si="96"/>
        <v>8.3238728590255429E-3</v>
      </c>
      <c r="X289" s="29">
        <v>3433553</v>
      </c>
      <c r="Y289" s="29">
        <f t="shared" si="97"/>
        <v>9.3359352588801309E-3</v>
      </c>
      <c r="Z289" s="29">
        <v>345600</v>
      </c>
      <c r="AA289" s="29">
        <f t="shared" si="98"/>
        <v>1.3190717970780583E-3</v>
      </c>
      <c r="AB289" s="29">
        <v>302682.34375</v>
      </c>
      <c r="AC289" s="29">
        <f t="shared" si="99"/>
        <v>9.9017074159617603E-4</v>
      </c>
      <c r="AD289" s="29">
        <v>0</v>
      </c>
      <c r="AE289" s="29">
        <f t="shared" si="100"/>
        <v>0</v>
      </c>
      <c r="AF289" s="29">
        <v>0</v>
      </c>
      <c r="AG289" s="29">
        <f t="shared" si="101"/>
        <v>0</v>
      </c>
      <c r="AH289" s="29">
        <v>0</v>
      </c>
      <c r="AI289" s="29">
        <f t="shared" si="102"/>
        <v>0</v>
      </c>
      <c r="AJ289" s="29">
        <v>0</v>
      </c>
      <c r="AK289" s="29">
        <f t="shared" si="103"/>
        <v>0</v>
      </c>
      <c r="AL289" s="29">
        <v>0</v>
      </c>
      <c r="AM289" s="29">
        <f t="shared" si="104"/>
        <v>0</v>
      </c>
      <c r="AN289" s="29">
        <v>0</v>
      </c>
      <c r="AO289" s="29">
        <f t="shared" si="105"/>
        <v>0</v>
      </c>
      <c r="AP289" s="29">
        <v>0</v>
      </c>
      <c r="AQ289" s="29">
        <f t="shared" si="106"/>
        <v>0</v>
      </c>
      <c r="AR289" s="29">
        <v>0</v>
      </c>
      <c r="AS289" s="29">
        <f t="shared" si="107"/>
        <v>0</v>
      </c>
      <c r="AT289" s="29">
        <v>0</v>
      </c>
      <c r="AU289" s="29">
        <f t="shared" si="108"/>
        <v>0</v>
      </c>
      <c r="AV289" s="29">
        <v>0</v>
      </c>
      <c r="AW289" s="29">
        <f t="shared" si="109"/>
        <v>0</v>
      </c>
    </row>
    <row r="290" spans="1:49">
      <c r="A290" s="2">
        <v>468</v>
      </c>
      <c r="B290" s="2" t="s">
        <v>205</v>
      </c>
      <c r="C290" s="2" t="s">
        <v>493</v>
      </c>
      <c r="D290" s="3">
        <v>218.98429999999999</v>
      </c>
      <c r="E290" s="3">
        <v>26.79</v>
      </c>
      <c r="F290" s="29">
        <v>0</v>
      </c>
      <c r="G290" s="29">
        <f t="shared" si="88"/>
        <v>0</v>
      </c>
      <c r="H290" s="29">
        <v>0</v>
      </c>
      <c r="I290" s="29">
        <f t="shared" si="89"/>
        <v>0</v>
      </c>
      <c r="J290" s="29">
        <v>1822800.125</v>
      </c>
      <c r="K290" s="29">
        <f t="shared" si="90"/>
        <v>2.648608175217098E-3</v>
      </c>
      <c r="L290" s="29">
        <v>1055399.875</v>
      </c>
      <c r="M290" s="29">
        <f t="shared" si="91"/>
        <v>1.202307002701537E-3</v>
      </c>
      <c r="N290" s="29">
        <v>0</v>
      </c>
      <c r="O290" s="29">
        <f t="shared" si="92"/>
        <v>0</v>
      </c>
      <c r="P290" s="29">
        <v>0</v>
      </c>
      <c r="Q290" s="29">
        <f t="shared" si="93"/>
        <v>0</v>
      </c>
      <c r="R290" s="29">
        <v>0</v>
      </c>
      <c r="S290" s="29">
        <f t="shared" si="94"/>
        <v>0</v>
      </c>
      <c r="T290" s="29">
        <v>0</v>
      </c>
      <c r="U290" s="29">
        <f t="shared" si="95"/>
        <v>0</v>
      </c>
      <c r="V290" s="29">
        <v>0</v>
      </c>
      <c r="W290" s="29">
        <f t="shared" si="96"/>
        <v>0</v>
      </c>
      <c r="X290" s="29">
        <v>0</v>
      </c>
      <c r="Y290" s="29">
        <f t="shared" si="97"/>
        <v>0</v>
      </c>
      <c r="Z290" s="29">
        <v>0</v>
      </c>
      <c r="AA290" s="29">
        <f t="shared" si="98"/>
        <v>0</v>
      </c>
      <c r="AB290" s="29">
        <v>0</v>
      </c>
      <c r="AC290" s="29">
        <f t="shared" si="99"/>
        <v>0</v>
      </c>
      <c r="AD290" s="29">
        <v>0</v>
      </c>
      <c r="AE290" s="29">
        <f t="shared" si="100"/>
        <v>0</v>
      </c>
      <c r="AF290" s="29">
        <v>0</v>
      </c>
      <c r="AG290" s="29">
        <f t="shared" si="101"/>
        <v>0</v>
      </c>
      <c r="AH290" s="29">
        <v>0</v>
      </c>
      <c r="AI290" s="29">
        <f t="shared" si="102"/>
        <v>0</v>
      </c>
      <c r="AJ290" s="29">
        <v>0</v>
      </c>
      <c r="AK290" s="29">
        <f t="shared" si="103"/>
        <v>0</v>
      </c>
      <c r="AL290" s="29">
        <v>0</v>
      </c>
      <c r="AM290" s="29">
        <f t="shared" si="104"/>
        <v>0</v>
      </c>
      <c r="AN290" s="29">
        <v>0</v>
      </c>
      <c r="AO290" s="29">
        <f t="shared" si="105"/>
        <v>0</v>
      </c>
      <c r="AP290" s="29">
        <v>0</v>
      </c>
      <c r="AQ290" s="29">
        <f t="shared" si="106"/>
        <v>0</v>
      </c>
      <c r="AR290" s="29">
        <v>0</v>
      </c>
      <c r="AS290" s="29">
        <f t="shared" si="107"/>
        <v>0</v>
      </c>
      <c r="AT290" s="29">
        <v>0</v>
      </c>
      <c r="AU290" s="29">
        <f t="shared" si="108"/>
        <v>0</v>
      </c>
      <c r="AV290" s="29">
        <v>0</v>
      </c>
      <c r="AW290" s="29">
        <f t="shared" si="109"/>
        <v>0</v>
      </c>
    </row>
    <row r="291" spans="1:49">
      <c r="A291" s="2">
        <v>469</v>
      </c>
      <c r="B291" s="2" t="s">
        <v>205</v>
      </c>
      <c r="C291" s="2" t="s">
        <v>494</v>
      </c>
      <c r="D291" s="3">
        <v>219.12</v>
      </c>
      <c r="E291" s="3">
        <v>21.19</v>
      </c>
      <c r="F291" s="29">
        <v>0</v>
      </c>
      <c r="G291" s="29">
        <f t="shared" si="88"/>
        <v>0</v>
      </c>
      <c r="H291" s="29">
        <v>0</v>
      </c>
      <c r="I291" s="29">
        <f t="shared" si="89"/>
        <v>0</v>
      </c>
      <c r="J291" s="29">
        <v>0</v>
      </c>
      <c r="K291" s="29">
        <f t="shared" si="90"/>
        <v>0</v>
      </c>
      <c r="L291" s="29">
        <v>0</v>
      </c>
      <c r="M291" s="29">
        <f t="shared" si="91"/>
        <v>0</v>
      </c>
      <c r="N291" s="29">
        <v>0</v>
      </c>
      <c r="O291" s="29">
        <f t="shared" si="92"/>
        <v>0</v>
      </c>
      <c r="P291" s="29">
        <v>412159.96875</v>
      </c>
      <c r="Q291" s="29">
        <f t="shared" si="93"/>
        <v>4.269013052757966E-4</v>
      </c>
      <c r="R291" s="29">
        <v>0</v>
      </c>
      <c r="S291" s="29">
        <f t="shared" si="94"/>
        <v>0</v>
      </c>
      <c r="T291" s="29">
        <v>0</v>
      </c>
      <c r="U291" s="29">
        <f t="shared" si="95"/>
        <v>0</v>
      </c>
      <c r="V291" s="29">
        <v>0</v>
      </c>
      <c r="W291" s="29">
        <f t="shared" si="96"/>
        <v>0</v>
      </c>
      <c r="X291" s="29">
        <v>0</v>
      </c>
      <c r="Y291" s="29">
        <f t="shared" si="97"/>
        <v>0</v>
      </c>
      <c r="Z291" s="29">
        <v>0</v>
      </c>
      <c r="AA291" s="29">
        <f t="shared" si="98"/>
        <v>0</v>
      </c>
      <c r="AB291" s="29">
        <v>0</v>
      </c>
      <c r="AC291" s="29">
        <f t="shared" si="99"/>
        <v>0</v>
      </c>
      <c r="AD291" s="29">
        <v>0</v>
      </c>
      <c r="AE291" s="29">
        <f t="shared" si="100"/>
        <v>0</v>
      </c>
      <c r="AF291" s="29">
        <v>0</v>
      </c>
      <c r="AG291" s="29">
        <f t="shared" si="101"/>
        <v>0</v>
      </c>
      <c r="AH291" s="29">
        <v>0</v>
      </c>
      <c r="AI291" s="29">
        <f t="shared" si="102"/>
        <v>0</v>
      </c>
      <c r="AJ291" s="29">
        <v>0</v>
      </c>
      <c r="AK291" s="29">
        <f t="shared" si="103"/>
        <v>0</v>
      </c>
      <c r="AL291" s="29">
        <v>0</v>
      </c>
      <c r="AM291" s="29">
        <f t="shared" si="104"/>
        <v>0</v>
      </c>
      <c r="AN291" s="29">
        <v>0</v>
      </c>
      <c r="AO291" s="29">
        <f t="shared" si="105"/>
        <v>0</v>
      </c>
      <c r="AP291" s="29">
        <v>0</v>
      </c>
      <c r="AQ291" s="29">
        <f t="shared" si="106"/>
        <v>0</v>
      </c>
      <c r="AR291" s="29">
        <v>0</v>
      </c>
      <c r="AS291" s="29">
        <f t="shared" si="107"/>
        <v>0</v>
      </c>
      <c r="AT291" s="29">
        <v>0</v>
      </c>
      <c r="AU291" s="29">
        <f t="shared" si="108"/>
        <v>0</v>
      </c>
      <c r="AV291" s="29">
        <v>0</v>
      </c>
      <c r="AW291" s="29">
        <f t="shared" si="109"/>
        <v>0</v>
      </c>
    </row>
    <row r="292" spans="1:49">
      <c r="A292" s="2">
        <v>470</v>
      </c>
      <c r="B292" s="2" t="s">
        <v>205</v>
      </c>
      <c r="C292" s="2" t="s">
        <v>495</v>
      </c>
      <c r="D292" s="3">
        <v>219.12</v>
      </c>
      <c r="E292" s="3">
        <v>21.76</v>
      </c>
      <c r="F292" s="29">
        <v>0</v>
      </c>
      <c r="G292" s="29">
        <f t="shared" si="88"/>
        <v>0</v>
      </c>
      <c r="H292" s="29">
        <v>0</v>
      </c>
      <c r="I292" s="29">
        <f t="shared" si="89"/>
        <v>0</v>
      </c>
      <c r="J292" s="29">
        <v>0</v>
      </c>
      <c r="K292" s="29">
        <f t="shared" si="90"/>
        <v>0</v>
      </c>
      <c r="L292" s="29">
        <v>206030.765625</v>
      </c>
      <c r="M292" s="29">
        <f t="shared" si="91"/>
        <v>2.3470936291601949E-4</v>
      </c>
      <c r="N292" s="29">
        <v>0</v>
      </c>
      <c r="O292" s="29">
        <f t="shared" si="92"/>
        <v>0</v>
      </c>
      <c r="P292" s="29">
        <v>702545.4375</v>
      </c>
      <c r="Q292" s="29">
        <f t="shared" si="93"/>
        <v>7.2767271696447494E-4</v>
      </c>
      <c r="R292" s="29">
        <v>0</v>
      </c>
      <c r="S292" s="29">
        <f t="shared" si="94"/>
        <v>0</v>
      </c>
      <c r="T292" s="29">
        <v>0</v>
      </c>
      <c r="U292" s="29">
        <f t="shared" si="95"/>
        <v>0</v>
      </c>
      <c r="V292" s="29">
        <v>0</v>
      </c>
      <c r="W292" s="29">
        <f t="shared" si="96"/>
        <v>0</v>
      </c>
      <c r="X292" s="29">
        <v>0</v>
      </c>
      <c r="Y292" s="29">
        <f t="shared" si="97"/>
        <v>0</v>
      </c>
      <c r="Z292" s="29">
        <v>0</v>
      </c>
      <c r="AA292" s="29">
        <f t="shared" si="98"/>
        <v>0</v>
      </c>
      <c r="AB292" s="29">
        <v>0</v>
      </c>
      <c r="AC292" s="29">
        <f t="shared" si="99"/>
        <v>0</v>
      </c>
      <c r="AD292" s="29">
        <v>0</v>
      </c>
      <c r="AE292" s="29">
        <f t="shared" si="100"/>
        <v>0</v>
      </c>
      <c r="AF292" s="29">
        <v>0</v>
      </c>
      <c r="AG292" s="29">
        <f t="shared" si="101"/>
        <v>0</v>
      </c>
      <c r="AH292" s="29">
        <v>0</v>
      </c>
      <c r="AI292" s="29">
        <f t="shared" si="102"/>
        <v>0</v>
      </c>
      <c r="AJ292" s="29">
        <v>0</v>
      </c>
      <c r="AK292" s="29">
        <f t="shared" si="103"/>
        <v>0</v>
      </c>
      <c r="AL292" s="29">
        <v>0</v>
      </c>
      <c r="AM292" s="29">
        <f t="shared" si="104"/>
        <v>0</v>
      </c>
      <c r="AN292" s="29">
        <v>0</v>
      </c>
      <c r="AO292" s="29">
        <f t="shared" si="105"/>
        <v>0</v>
      </c>
      <c r="AP292" s="29">
        <v>0</v>
      </c>
      <c r="AQ292" s="29">
        <f t="shared" si="106"/>
        <v>0</v>
      </c>
      <c r="AR292" s="29">
        <v>0</v>
      </c>
      <c r="AS292" s="29">
        <f t="shared" si="107"/>
        <v>0</v>
      </c>
      <c r="AT292" s="29">
        <v>0</v>
      </c>
      <c r="AU292" s="29">
        <f t="shared" si="108"/>
        <v>0</v>
      </c>
      <c r="AV292" s="29">
        <v>0</v>
      </c>
      <c r="AW292" s="29">
        <f t="shared" si="109"/>
        <v>0</v>
      </c>
    </row>
    <row r="293" spans="1:49">
      <c r="A293" s="2">
        <v>471</v>
      </c>
      <c r="B293" s="2" t="s">
        <v>205</v>
      </c>
      <c r="C293" s="2" t="s">
        <v>496</v>
      </c>
      <c r="D293" s="3">
        <v>219.12</v>
      </c>
      <c r="E293" s="3">
        <v>25.5</v>
      </c>
      <c r="F293" s="29">
        <v>0</v>
      </c>
      <c r="G293" s="29">
        <f t="shared" si="88"/>
        <v>0</v>
      </c>
      <c r="H293" s="29">
        <v>0</v>
      </c>
      <c r="I293" s="29">
        <f t="shared" si="89"/>
        <v>0</v>
      </c>
      <c r="J293" s="29">
        <v>0</v>
      </c>
      <c r="K293" s="29">
        <f t="shared" si="90"/>
        <v>0</v>
      </c>
      <c r="L293" s="29">
        <v>0</v>
      </c>
      <c r="M293" s="29">
        <f t="shared" si="91"/>
        <v>0</v>
      </c>
      <c r="N293" s="29">
        <v>63738652</v>
      </c>
      <c r="O293" s="29">
        <f t="shared" si="92"/>
        <v>6.1396995912818553E-2</v>
      </c>
      <c r="P293" s="29">
        <v>0</v>
      </c>
      <c r="Q293" s="29">
        <f t="shared" si="93"/>
        <v>0</v>
      </c>
      <c r="R293" s="29">
        <v>29016976</v>
      </c>
      <c r="S293" s="29">
        <f t="shared" si="94"/>
        <v>2.7134484489795409E-2</v>
      </c>
      <c r="T293" s="29">
        <v>16230912</v>
      </c>
      <c r="U293" s="29">
        <f t="shared" si="95"/>
        <v>1.647259154526989E-2</v>
      </c>
      <c r="V293" s="29">
        <v>0</v>
      </c>
      <c r="W293" s="29">
        <f t="shared" si="96"/>
        <v>0</v>
      </c>
      <c r="X293" s="29">
        <v>0</v>
      </c>
      <c r="Y293" s="29">
        <f t="shared" si="97"/>
        <v>0</v>
      </c>
      <c r="Z293" s="29">
        <v>0</v>
      </c>
      <c r="AA293" s="29">
        <f t="shared" si="98"/>
        <v>0</v>
      </c>
      <c r="AB293" s="29">
        <v>0</v>
      </c>
      <c r="AC293" s="29">
        <f t="shared" si="99"/>
        <v>0</v>
      </c>
      <c r="AD293" s="29">
        <v>0</v>
      </c>
      <c r="AE293" s="29">
        <f t="shared" si="100"/>
        <v>0</v>
      </c>
      <c r="AF293" s="29">
        <v>0</v>
      </c>
      <c r="AG293" s="29">
        <f t="shared" si="101"/>
        <v>0</v>
      </c>
      <c r="AH293" s="29">
        <v>0</v>
      </c>
      <c r="AI293" s="29">
        <f t="shared" si="102"/>
        <v>0</v>
      </c>
      <c r="AJ293" s="29">
        <v>0</v>
      </c>
      <c r="AK293" s="29">
        <f t="shared" si="103"/>
        <v>0</v>
      </c>
      <c r="AL293" s="29">
        <v>0</v>
      </c>
      <c r="AM293" s="29">
        <f t="shared" si="104"/>
        <v>0</v>
      </c>
      <c r="AN293" s="29">
        <v>0</v>
      </c>
      <c r="AO293" s="29">
        <f t="shared" si="105"/>
        <v>0</v>
      </c>
      <c r="AP293" s="29">
        <v>0</v>
      </c>
      <c r="AQ293" s="29">
        <f t="shared" si="106"/>
        <v>0</v>
      </c>
      <c r="AR293" s="29">
        <v>0</v>
      </c>
      <c r="AS293" s="29">
        <f t="shared" si="107"/>
        <v>0</v>
      </c>
      <c r="AT293" s="29">
        <v>0</v>
      </c>
      <c r="AU293" s="29">
        <f t="shared" si="108"/>
        <v>0</v>
      </c>
      <c r="AV293" s="29">
        <v>0</v>
      </c>
      <c r="AW293" s="29">
        <f t="shared" si="109"/>
        <v>0</v>
      </c>
    </row>
    <row r="294" spans="1:49">
      <c r="A294" s="2">
        <v>472</v>
      </c>
      <c r="B294" s="2" t="s">
        <v>205</v>
      </c>
      <c r="C294" s="2" t="s">
        <v>497</v>
      </c>
      <c r="D294" s="3">
        <v>219.24</v>
      </c>
      <c r="E294" s="3">
        <v>16.18</v>
      </c>
      <c r="F294" s="29">
        <v>0</v>
      </c>
      <c r="G294" s="29">
        <f t="shared" si="88"/>
        <v>0</v>
      </c>
      <c r="H294" s="29">
        <v>0</v>
      </c>
      <c r="I294" s="29">
        <f t="shared" si="89"/>
        <v>0</v>
      </c>
      <c r="J294" s="29">
        <v>1933090.875</v>
      </c>
      <c r="K294" s="29">
        <f t="shared" si="90"/>
        <v>2.8088654508746937E-3</v>
      </c>
      <c r="L294" s="29">
        <v>0</v>
      </c>
      <c r="M294" s="29">
        <f t="shared" si="91"/>
        <v>0</v>
      </c>
      <c r="N294" s="29">
        <v>0</v>
      </c>
      <c r="O294" s="29">
        <f t="shared" si="92"/>
        <v>0</v>
      </c>
      <c r="P294" s="29">
        <v>0</v>
      </c>
      <c r="Q294" s="29">
        <f t="shared" si="93"/>
        <v>0</v>
      </c>
      <c r="R294" s="29">
        <v>0</v>
      </c>
      <c r="S294" s="29">
        <f t="shared" si="94"/>
        <v>0</v>
      </c>
      <c r="T294" s="29">
        <v>0</v>
      </c>
      <c r="U294" s="29">
        <f t="shared" si="95"/>
        <v>0</v>
      </c>
      <c r="V294" s="29">
        <v>0</v>
      </c>
      <c r="W294" s="29">
        <f t="shared" si="96"/>
        <v>0</v>
      </c>
      <c r="X294" s="29">
        <v>0</v>
      </c>
      <c r="Y294" s="29">
        <f t="shared" si="97"/>
        <v>0</v>
      </c>
      <c r="Z294" s="29">
        <v>0</v>
      </c>
      <c r="AA294" s="29">
        <f t="shared" si="98"/>
        <v>0</v>
      </c>
      <c r="AB294" s="29">
        <v>0</v>
      </c>
      <c r="AC294" s="29">
        <f t="shared" si="99"/>
        <v>0</v>
      </c>
      <c r="AD294" s="29">
        <v>2325677.5</v>
      </c>
      <c r="AE294" s="29">
        <f t="shared" si="100"/>
        <v>1.0844069494073516E-2</v>
      </c>
      <c r="AF294" s="29">
        <v>2602917.5</v>
      </c>
      <c r="AG294" s="29">
        <f t="shared" si="101"/>
        <v>1.2261927789723464E-2</v>
      </c>
      <c r="AH294" s="29">
        <v>1170720</v>
      </c>
      <c r="AI294" s="29">
        <f t="shared" si="102"/>
        <v>4.7983269746288857E-3</v>
      </c>
      <c r="AJ294" s="29">
        <v>1357818.125</v>
      </c>
      <c r="AK294" s="29">
        <f t="shared" si="103"/>
        <v>5.2871606422629069E-3</v>
      </c>
      <c r="AL294" s="29">
        <v>349600</v>
      </c>
      <c r="AM294" s="29">
        <f t="shared" si="104"/>
        <v>3.0826801262372832E-3</v>
      </c>
      <c r="AN294" s="29">
        <v>0</v>
      </c>
      <c r="AO294" s="29">
        <f t="shared" si="105"/>
        <v>0</v>
      </c>
      <c r="AP294" s="29">
        <v>0</v>
      </c>
      <c r="AQ294" s="29">
        <f t="shared" si="106"/>
        <v>0</v>
      </c>
      <c r="AR294" s="29">
        <v>0</v>
      </c>
      <c r="AS294" s="29">
        <f t="shared" si="107"/>
        <v>0</v>
      </c>
      <c r="AT294" s="29">
        <v>0</v>
      </c>
      <c r="AU294" s="29">
        <f t="shared" si="108"/>
        <v>0</v>
      </c>
      <c r="AV294" s="29">
        <v>0</v>
      </c>
      <c r="AW294" s="29">
        <f t="shared" si="109"/>
        <v>0</v>
      </c>
    </row>
    <row r="295" spans="1:49">
      <c r="A295" s="2">
        <v>473</v>
      </c>
      <c r="B295" s="2" t="s">
        <v>205</v>
      </c>
      <c r="C295" s="2" t="s">
        <v>498</v>
      </c>
      <c r="D295" s="3">
        <v>219.24</v>
      </c>
      <c r="E295" s="3">
        <v>19.05</v>
      </c>
      <c r="F295" s="29">
        <v>0</v>
      </c>
      <c r="G295" s="29">
        <f t="shared" si="88"/>
        <v>0</v>
      </c>
      <c r="H295" s="29">
        <v>0</v>
      </c>
      <c r="I295" s="29">
        <f t="shared" si="89"/>
        <v>0</v>
      </c>
      <c r="J295" s="29">
        <v>0</v>
      </c>
      <c r="K295" s="29">
        <f t="shared" si="90"/>
        <v>0</v>
      </c>
      <c r="L295" s="29">
        <v>0</v>
      </c>
      <c r="M295" s="29">
        <f t="shared" si="91"/>
        <v>0</v>
      </c>
      <c r="N295" s="29">
        <v>145200</v>
      </c>
      <c r="O295" s="29">
        <f t="shared" si="92"/>
        <v>1.3986558433242758E-4</v>
      </c>
      <c r="P295" s="29">
        <v>0</v>
      </c>
      <c r="Q295" s="29">
        <f t="shared" si="93"/>
        <v>0</v>
      </c>
      <c r="R295" s="29">
        <v>870400</v>
      </c>
      <c r="S295" s="29">
        <f t="shared" si="94"/>
        <v>8.1393234429107716E-4</v>
      </c>
      <c r="T295" s="29">
        <v>1156977.75</v>
      </c>
      <c r="U295" s="29">
        <f t="shared" si="95"/>
        <v>1.174205238911737E-3</v>
      </c>
      <c r="V295" s="29">
        <v>1923413.375</v>
      </c>
      <c r="W295" s="29">
        <f t="shared" si="96"/>
        <v>4.6649907892917309E-3</v>
      </c>
      <c r="X295" s="29">
        <v>1436586.75</v>
      </c>
      <c r="Y295" s="29">
        <f t="shared" si="97"/>
        <v>3.9061231592362245E-3</v>
      </c>
      <c r="Z295" s="29">
        <v>0</v>
      </c>
      <c r="AA295" s="29">
        <f t="shared" si="98"/>
        <v>0</v>
      </c>
      <c r="AB295" s="29">
        <v>0</v>
      </c>
      <c r="AC295" s="29">
        <f t="shared" si="99"/>
        <v>0</v>
      </c>
      <c r="AD295" s="29">
        <v>0</v>
      </c>
      <c r="AE295" s="29">
        <f t="shared" si="100"/>
        <v>0</v>
      </c>
      <c r="AF295" s="29">
        <v>0</v>
      </c>
      <c r="AG295" s="29">
        <f t="shared" si="101"/>
        <v>0</v>
      </c>
      <c r="AH295" s="29">
        <v>0</v>
      </c>
      <c r="AI295" s="29">
        <f t="shared" si="102"/>
        <v>0</v>
      </c>
      <c r="AJ295" s="29">
        <v>0</v>
      </c>
      <c r="AK295" s="29">
        <f t="shared" si="103"/>
        <v>0</v>
      </c>
      <c r="AL295" s="29">
        <v>0</v>
      </c>
      <c r="AM295" s="29">
        <f t="shared" si="104"/>
        <v>0</v>
      </c>
      <c r="AN295" s="29">
        <v>0</v>
      </c>
      <c r="AO295" s="29">
        <f t="shared" si="105"/>
        <v>0</v>
      </c>
      <c r="AP295" s="29">
        <v>0</v>
      </c>
      <c r="AQ295" s="29">
        <f t="shared" si="106"/>
        <v>0</v>
      </c>
      <c r="AR295" s="29">
        <v>0</v>
      </c>
      <c r="AS295" s="29">
        <f t="shared" si="107"/>
        <v>0</v>
      </c>
      <c r="AT295" s="29">
        <v>0</v>
      </c>
      <c r="AU295" s="29">
        <f t="shared" si="108"/>
        <v>0</v>
      </c>
      <c r="AV295" s="29">
        <v>0</v>
      </c>
      <c r="AW295" s="29">
        <f t="shared" si="109"/>
        <v>0</v>
      </c>
    </row>
    <row r="296" spans="1:49">
      <c r="A296" s="2">
        <v>474</v>
      </c>
      <c r="B296" s="2" t="s">
        <v>205</v>
      </c>
      <c r="C296" s="2" t="s">
        <v>499</v>
      </c>
      <c r="D296" s="3">
        <v>219.24</v>
      </c>
      <c r="E296" s="3">
        <v>20.350000000000001</v>
      </c>
      <c r="F296" s="29">
        <v>0</v>
      </c>
      <c r="G296" s="29">
        <f t="shared" si="88"/>
        <v>0</v>
      </c>
      <c r="H296" s="29">
        <v>0</v>
      </c>
      <c r="I296" s="29">
        <f t="shared" si="89"/>
        <v>0</v>
      </c>
      <c r="J296" s="29">
        <v>0</v>
      </c>
      <c r="K296" s="29">
        <f t="shared" si="90"/>
        <v>0</v>
      </c>
      <c r="L296" s="29">
        <v>0</v>
      </c>
      <c r="M296" s="29">
        <f t="shared" si="91"/>
        <v>0</v>
      </c>
      <c r="N296" s="29">
        <v>0</v>
      </c>
      <c r="O296" s="29">
        <f t="shared" si="92"/>
        <v>0</v>
      </c>
      <c r="P296" s="29">
        <v>0</v>
      </c>
      <c r="Q296" s="29">
        <f t="shared" si="93"/>
        <v>0</v>
      </c>
      <c r="R296" s="29">
        <v>0</v>
      </c>
      <c r="S296" s="29">
        <f t="shared" si="94"/>
        <v>0</v>
      </c>
      <c r="T296" s="29">
        <v>0</v>
      </c>
      <c r="U296" s="29">
        <f t="shared" si="95"/>
        <v>0</v>
      </c>
      <c r="V296" s="29">
        <v>0</v>
      </c>
      <c r="W296" s="29">
        <f t="shared" si="96"/>
        <v>0</v>
      </c>
      <c r="X296" s="29">
        <v>0</v>
      </c>
      <c r="Y296" s="29">
        <f t="shared" si="97"/>
        <v>0</v>
      </c>
      <c r="Z296" s="29">
        <v>0</v>
      </c>
      <c r="AA296" s="29">
        <f t="shared" si="98"/>
        <v>0</v>
      </c>
      <c r="AB296" s="29">
        <v>0</v>
      </c>
      <c r="AC296" s="29">
        <f t="shared" si="99"/>
        <v>0</v>
      </c>
      <c r="AD296" s="29">
        <v>952746.625</v>
      </c>
      <c r="AE296" s="29">
        <f t="shared" si="100"/>
        <v>4.4424261797880405E-3</v>
      </c>
      <c r="AF296" s="29">
        <v>1843500</v>
      </c>
      <c r="AG296" s="29">
        <f t="shared" si="101"/>
        <v>8.6844334791076581E-3</v>
      </c>
      <c r="AH296" s="29">
        <v>0</v>
      </c>
      <c r="AI296" s="29">
        <f t="shared" si="102"/>
        <v>0</v>
      </c>
      <c r="AJ296" s="29">
        <v>0</v>
      </c>
      <c r="AK296" s="29">
        <f t="shared" si="103"/>
        <v>0</v>
      </c>
      <c r="AL296" s="29">
        <v>0</v>
      </c>
      <c r="AM296" s="29">
        <f t="shared" si="104"/>
        <v>0</v>
      </c>
      <c r="AN296" s="29">
        <v>0</v>
      </c>
      <c r="AO296" s="29">
        <f t="shared" si="105"/>
        <v>0</v>
      </c>
      <c r="AP296" s="29">
        <v>0</v>
      </c>
      <c r="AQ296" s="29">
        <f t="shared" si="106"/>
        <v>0</v>
      </c>
      <c r="AR296" s="29">
        <v>0</v>
      </c>
      <c r="AS296" s="29">
        <f t="shared" si="107"/>
        <v>0</v>
      </c>
      <c r="AT296" s="29">
        <v>0</v>
      </c>
      <c r="AU296" s="29">
        <f t="shared" si="108"/>
        <v>0</v>
      </c>
      <c r="AV296" s="29">
        <v>0</v>
      </c>
      <c r="AW296" s="29">
        <f t="shared" si="109"/>
        <v>0</v>
      </c>
    </row>
    <row r="297" spans="1:49">
      <c r="A297" s="2">
        <v>475</v>
      </c>
      <c r="B297" s="2" t="s">
        <v>205</v>
      </c>
      <c r="C297" s="2" t="s">
        <v>500</v>
      </c>
      <c r="D297" s="3">
        <v>219.24</v>
      </c>
      <c r="E297" s="3">
        <v>20.58</v>
      </c>
      <c r="F297" s="29">
        <v>0</v>
      </c>
      <c r="G297" s="29">
        <f t="shared" si="88"/>
        <v>0</v>
      </c>
      <c r="H297" s="29">
        <v>0</v>
      </c>
      <c r="I297" s="29">
        <f t="shared" si="89"/>
        <v>0</v>
      </c>
      <c r="J297" s="29">
        <v>0</v>
      </c>
      <c r="K297" s="29">
        <f t="shared" si="90"/>
        <v>0</v>
      </c>
      <c r="L297" s="29">
        <v>0</v>
      </c>
      <c r="M297" s="29">
        <f t="shared" si="91"/>
        <v>0</v>
      </c>
      <c r="N297" s="29">
        <v>0</v>
      </c>
      <c r="O297" s="29">
        <f t="shared" si="92"/>
        <v>0</v>
      </c>
      <c r="P297" s="29">
        <v>0</v>
      </c>
      <c r="Q297" s="29">
        <f t="shared" si="93"/>
        <v>0</v>
      </c>
      <c r="R297" s="29">
        <v>0</v>
      </c>
      <c r="S297" s="29">
        <f t="shared" si="94"/>
        <v>0</v>
      </c>
      <c r="T297" s="29">
        <v>0</v>
      </c>
      <c r="U297" s="29">
        <f t="shared" si="95"/>
        <v>0</v>
      </c>
      <c r="V297" s="29">
        <v>0</v>
      </c>
      <c r="W297" s="29">
        <f t="shared" si="96"/>
        <v>0</v>
      </c>
      <c r="X297" s="29">
        <v>1532950</v>
      </c>
      <c r="Y297" s="29">
        <f t="shared" si="97"/>
        <v>4.1681377730590722E-3</v>
      </c>
      <c r="Z297" s="29">
        <v>556400</v>
      </c>
      <c r="AA297" s="29">
        <f t="shared" si="98"/>
        <v>2.1236445251569202E-3</v>
      </c>
      <c r="AB297" s="29">
        <v>285784.59375</v>
      </c>
      <c r="AC297" s="29">
        <f t="shared" si="99"/>
        <v>9.3489279759219313E-4</v>
      </c>
      <c r="AD297" s="29">
        <v>934400</v>
      </c>
      <c r="AE297" s="29">
        <f t="shared" si="100"/>
        <v>4.3568803220834758E-3</v>
      </c>
      <c r="AF297" s="29">
        <v>0</v>
      </c>
      <c r="AG297" s="29">
        <f t="shared" si="101"/>
        <v>0</v>
      </c>
      <c r="AH297" s="29">
        <v>0</v>
      </c>
      <c r="AI297" s="29">
        <f t="shared" si="102"/>
        <v>0</v>
      </c>
      <c r="AJ297" s="29">
        <v>0</v>
      </c>
      <c r="AK297" s="29">
        <f t="shared" si="103"/>
        <v>0</v>
      </c>
      <c r="AL297" s="29">
        <v>0</v>
      </c>
      <c r="AM297" s="29">
        <f t="shared" si="104"/>
        <v>0</v>
      </c>
      <c r="AN297" s="29">
        <v>0</v>
      </c>
      <c r="AO297" s="29">
        <f t="shared" si="105"/>
        <v>0</v>
      </c>
      <c r="AP297" s="29">
        <v>0</v>
      </c>
      <c r="AQ297" s="29">
        <f t="shared" si="106"/>
        <v>0</v>
      </c>
      <c r="AR297" s="29">
        <v>0</v>
      </c>
      <c r="AS297" s="29">
        <f t="shared" si="107"/>
        <v>0</v>
      </c>
      <c r="AT297" s="29">
        <v>0</v>
      </c>
      <c r="AU297" s="29">
        <f t="shared" si="108"/>
        <v>0</v>
      </c>
      <c r="AV297" s="29">
        <v>0</v>
      </c>
      <c r="AW297" s="29">
        <f t="shared" si="109"/>
        <v>0</v>
      </c>
    </row>
    <row r="298" spans="1:49">
      <c r="A298" s="2">
        <v>476</v>
      </c>
      <c r="B298" s="2" t="s">
        <v>205</v>
      </c>
      <c r="C298" s="2" t="s">
        <v>501</v>
      </c>
      <c r="D298" s="3">
        <v>219.36</v>
      </c>
      <c r="E298" s="3">
        <v>14.07</v>
      </c>
      <c r="F298" s="29">
        <v>0</v>
      </c>
      <c r="G298" s="29">
        <f t="shared" si="88"/>
        <v>0</v>
      </c>
      <c r="H298" s="29">
        <v>0</v>
      </c>
      <c r="I298" s="29">
        <f t="shared" si="89"/>
        <v>0</v>
      </c>
      <c r="J298" s="29">
        <v>0</v>
      </c>
      <c r="K298" s="29">
        <f t="shared" si="90"/>
        <v>0</v>
      </c>
      <c r="L298" s="29">
        <v>0</v>
      </c>
      <c r="M298" s="29">
        <f t="shared" si="91"/>
        <v>0</v>
      </c>
      <c r="N298" s="29">
        <v>0</v>
      </c>
      <c r="O298" s="29">
        <f t="shared" si="92"/>
        <v>0</v>
      </c>
      <c r="P298" s="29">
        <v>0</v>
      </c>
      <c r="Q298" s="29">
        <f t="shared" si="93"/>
        <v>0</v>
      </c>
      <c r="R298" s="29">
        <v>0</v>
      </c>
      <c r="S298" s="29">
        <f t="shared" si="94"/>
        <v>0</v>
      </c>
      <c r="T298" s="29">
        <v>0</v>
      </c>
      <c r="U298" s="29">
        <f t="shared" si="95"/>
        <v>0</v>
      </c>
      <c r="V298" s="29">
        <v>0</v>
      </c>
      <c r="W298" s="29">
        <f t="shared" si="96"/>
        <v>0</v>
      </c>
      <c r="X298" s="29">
        <v>0</v>
      </c>
      <c r="Y298" s="29">
        <f t="shared" si="97"/>
        <v>0</v>
      </c>
      <c r="Z298" s="29">
        <v>84399.9921875</v>
      </c>
      <c r="AA298" s="29">
        <f t="shared" si="98"/>
        <v>3.2213440210688573E-4</v>
      </c>
      <c r="AB298" s="29">
        <v>0</v>
      </c>
      <c r="AC298" s="29">
        <f t="shared" si="99"/>
        <v>0</v>
      </c>
      <c r="AD298" s="29">
        <v>223600</v>
      </c>
      <c r="AE298" s="29">
        <f t="shared" si="100"/>
        <v>1.0425925085807634E-3</v>
      </c>
      <c r="AF298" s="29">
        <v>110000.0078125</v>
      </c>
      <c r="AG298" s="29">
        <f t="shared" si="101"/>
        <v>5.1819243317004552E-4</v>
      </c>
      <c r="AH298" s="29">
        <v>546000</v>
      </c>
      <c r="AI298" s="29">
        <f t="shared" si="102"/>
        <v>2.2378421212137585E-3</v>
      </c>
      <c r="AJ298" s="29">
        <v>0</v>
      </c>
      <c r="AK298" s="29">
        <f t="shared" si="103"/>
        <v>0</v>
      </c>
      <c r="AL298" s="29">
        <v>0</v>
      </c>
      <c r="AM298" s="29">
        <f t="shared" si="104"/>
        <v>0</v>
      </c>
      <c r="AN298" s="29">
        <v>0</v>
      </c>
      <c r="AO298" s="29">
        <f t="shared" si="105"/>
        <v>0</v>
      </c>
      <c r="AP298" s="29">
        <v>2172148.125</v>
      </c>
      <c r="AQ298" s="29">
        <f t="shared" si="106"/>
        <v>1.8142349315863976E-2</v>
      </c>
      <c r="AR298" s="29">
        <v>1603999.96875</v>
      </c>
      <c r="AS298" s="29">
        <f t="shared" si="107"/>
        <v>1.5439859181201977E-2</v>
      </c>
      <c r="AT298" s="29">
        <v>1016640</v>
      </c>
      <c r="AU298" s="29">
        <f t="shared" si="108"/>
        <v>7.3736062358501176E-3</v>
      </c>
      <c r="AV298" s="29">
        <v>1707085.75</v>
      </c>
      <c r="AW298" s="29">
        <f t="shared" si="109"/>
        <v>1.1531714953616677E-2</v>
      </c>
    </row>
    <row r="299" spans="1:49">
      <c r="A299" s="2">
        <v>477</v>
      </c>
      <c r="B299" s="2" t="s">
        <v>205</v>
      </c>
      <c r="C299" s="2" t="s">
        <v>502</v>
      </c>
      <c r="D299" s="3">
        <v>219.36</v>
      </c>
      <c r="E299" s="3">
        <v>15.34</v>
      </c>
      <c r="F299" s="29">
        <v>0</v>
      </c>
      <c r="G299" s="29">
        <f t="shared" si="88"/>
        <v>0</v>
      </c>
      <c r="H299" s="29">
        <v>0</v>
      </c>
      <c r="I299" s="29">
        <f t="shared" si="89"/>
        <v>0</v>
      </c>
      <c r="J299" s="29">
        <v>0</v>
      </c>
      <c r="K299" s="29">
        <f t="shared" si="90"/>
        <v>0</v>
      </c>
      <c r="L299" s="29">
        <v>0</v>
      </c>
      <c r="M299" s="29">
        <f t="shared" si="91"/>
        <v>0</v>
      </c>
      <c r="N299" s="29">
        <v>0</v>
      </c>
      <c r="O299" s="29">
        <f t="shared" si="92"/>
        <v>0</v>
      </c>
      <c r="P299" s="29">
        <v>0</v>
      </c>
      <c r="Q299" s="29">
        <f t="shared" si="93"/>
        <v>0</v>
      </c>
      <c r="R299" s="29">
        <v>0</v>
      </c>
      <c r="S299" s="29">
        <f t="shared" si="94"/>
        <v>0</v>
      </c>
      <c r="T299" s="29">
        <v>0</v>
      </c>
      <c r="U299" s="29">
        <f t="shared" si="95"/>
        <v>0</v>
      </c>
      <c r="V299" s="29">
        <v>0</v>
      </c>
      <c r="W299" s="29">
        <f t="shared" si="96"/>
        <v>0</v>
      </c>
      <c r="X299" s="29">
        <v>0</v>
      </c>
      <c r="Y299" s="29">
        <f t="shared" si="97"/>
        <v>0</v>
      </c>
      <c r="Z299" s="29">
        <v>725333.3125</v>
      </c>
      <c r="AA299" s="29">
        <f t="shared" si="98"/>
        <v>2.7684222106480203E-3</v>
      </c>
      <c r="AB299" s="29">
        <v>495644.4375</v>
      </c>
      <c r="AC299" s="29">
        <f t="shared" si="99"/>
        <v>1.6214114578574407E-3</v>
      </c>
      <c r="AD299" s="29">
        <v>8089666.5</v>
      </c>
      <c r="AE299" s="29">
        <f t="shared" si="100"/>
        <v>3.7720150670021303E-2</v>
      </c>
      <c r="AF299" s="29">
        <v>7490612</v>
      </c>
      <c r="AG299" s="29">
        <f t="shared" si="101"/>
        <v>3.5287074386658838E-2</v>
      </c>
      <c r="AH299" s="29">
        <v>1322584.625</v>
      </c>
      <c r="AI299" s="29">
        <f t="shared" si="102"/>
        <v>5.4207611404664896E-3</v>
      </c>
      <c r="AJ299" s="29">
        <v>891022.1875</v>
      </c>
      <c r="AK299" s="29">
        <f t="shared" si="103"/>
        <v>3.4695202210038253E-3</v>
      </c>
      <c r="AL299" s="29">
        <v>0</v>
      </c>
      <c r="AM299" s="29">
        <f t="shared" si="104"/>
        <v>0</v>
      </c>
      <c r="AN299" s="29">
        <v>0</v>
      </c>
      <c r="AO299" s="29">
        <f t="shared" si="105"/>
        <v>0</v>
      </c>
      <c r="AP299" s="29">
        <v>0</v>
      </c>
      <c r="AQ299" s="29">
        <f t="shared" si="106"/>
        <v>0</v>
      </c>
      <c r="AR299" s="29">
        <v>0</v>
      </c>
      <c r="AS299" s="29">
        <f t="shared" si="107"/>
        <v>0</v>
      </c>
      <c r="AT299" s="29">
        <v>0</v>
      </c>
      <c r="AU299" s="29">
        <f t="shared" si="108"/>
        <v>0</v>
      </c>
      <c r="AV299" s="29">
        <v>0</v>
      </c>
      <c r="AW299" s="29">
        <f t="shared" si="109"/>
        <v>0</v>
      </c>
    </row>
    <row r="300" spans="1:49">
      <c r="A300" s="2">
        <v>478</v>
      </c>
      <c r="B300" s="2" t="s">
        <v>205</v>
      </c>
      <c r="C300" s="2" t="s">
        <v>503</v>
      </c>
      <c r="D300" s="3">
        <v>219.36</v>
      </c>
      <c r="E300" s="3">
        <v>16.989999999999998</v>
      </c>
      <c r="F300" s="29">
        <v>0</v>
      </c>
      <c r="G300" s="29">
        <f t="shared" si="88"/>
        <v>0</v>
      </c>
      <c r="H300" s="29">
        <v>0</v>
      </c>
      <c r="I300" s="29">
        <f t="shared" si="89"/>
        <v>0</v>
      </c>
      <c r="J300" s="29">
        <v>184320.0078125</v>
      </c>
      <c r="K300" s="29">
        <f t="shared" si="90"/>
        <v>2.6782501978831434E-4</v>
      </c>
      <c r="L300" s="29">
        <v>0</v>
      </c>
      <c r="M300" s="29">
        <f t="shared" si="91"/>
        <v>0</v>
      </c>
      <c r="N300" s="29">
        <v>0</v>
      </c>
      <c r="O300" s="29">
        <f t="shared" si="92"/>
        <v>0</v>
      </c>
      <c r="P300" s="29">
        <v>0</v>
      </c>
      <c r="Q300" s="29">
        <f t="shared" si="93"/>
        <v>0</v>
      </c>
      <c r="R300" s="29">
        <v>0</v>
      </c>
      <c r="S300" s="29">
        <f t="shared" si="94"/>
        <v>0</v>
      </c>
      <c r="T300" s="29">
        <v>0</v>
      </c>
      <c r="U300" s="29">
        <f t="shared" si="95"/>
        <v>0</v>
      </c>
      <c r="V300" s="29">
        <v>2536400</v>
      </c>
      <c r="W300" s="29">
        <f t="shared" si="96"/>
        <v>6.1517106991935862E-3</v>
      </c>
      <c r="X300" s="29">
        <v>0</v>
      </c>
      <c r="Y300" s="29">
        <f t="shared" si="97"/>
        <v>0</v>
      </c>
      <c r="Z300" s="29">
        <v>1695000</v>
      </c>
      <c r="AA300" s="29">
        <f t="shared" si="98"/>
        <v>6.4694059492109626E-3</v>
      </c>
      <c r="AB300" s="29">
        <v>1391644.5</v>
      </c>
      <c r="AC300" s="29">
        <f t="shared" si="99"/>
        <v>4.5525141953485339E-3</v>
      </c>
      <c r="AD300" s="29">
        <v>0</v>
      </c>
      <c r="AE300" s="29">
        <f t="shared" si="100"/>
        <v>0</v>
      </c>
      <c r="AF300" s="29">
        <v>0</v>
      </c>
      <c r="AG300" s="29">
        <f t="shared" si="101"/>
        <v>0</v>
      </c>
      <c r="AH300" s="29">
        <v>0</v>
      </c>
      <c r="AI300" s="29">
        <f t="shared" si="102"/>
        <v>0</v>
      </c>
      <c r="AJ300" s="29">
        <v>0</v>
      </c>
      <c r="AK300" s="29">
        <f t="shared" si="103"/>
        <v>0</v>
      </c>
      <c r="AL300" s="29">
        <v>0</v>
      </c>
      <c r="AM300" s="29">
        <f t="shared" si="104"/>
        <v>0</v>
      </c>
      <c r="AN300" s="29">
        <v>0</v>
      </c>
      <c r="AO300" s="29">
        <f t="shared" si="105"/>
        <v>0</v>
      </c>
      <c r="AP300" s="29">
        <v>0</v>
      </c>
      <c r="AQ300" s="29">
        <f t="shared" si="106"/>
        <v>0</v>
      </c>
      <c r="AR300" s="29">
        <v>0</v>
      </c>
      <c r="AS300" s="29">
        <f t="shared" si="107"/>
        <v>0</v>
      </c>
      <c r="AT300" s="29">
        <v>0</v>
      </c>
      <c r="AU300" s="29">
        <f t="shared" si="108"/>
        <v>0</v>
      </c>
      <c r="AV300" s="29">
        <v>0</v>
      </c>
      <c r="AW300" s="29">
        <f t="shared" si="109"/>
        <v>0</v>
      </c>
    </row>
    <row r="301" spans="1:49">
      <c r="A301" s="2">
        <v>479</v>
      </c>
      <c r="B301" s="2" t="s">
        <v>205</v>
      </c>
      <c r="C301" s="2" t="s">
        <v>504</v>
      </c>
      <c r="D301" s="3">
        <v>219.36</v>
      </c>
      <c r="E301" s="3">
        <v>17.579999999999998</v>
      </c>
      <c r="F301" s="29">
        <v>0</v>
      </c>
      <c r="G301" s="29">
        <f t="shared" si="88"/>
        <v>0</v>
      </c>
      <c r="H301" s="29">
        <v>0</v>
      </c>
      <c r="I301" s="29">
        <f t="shared" si="89"/>
        <v>0</v>
      </c>
      <c r="J301" s="29">
        <v>540800</v>
      </c>
      <c r="K301" s="29">
        <f t="shared" si="90"/>
        <v>7.858060143359967E-4</v>
      </c>
      <c r="L301" s="29">
        <v>0</v>
      </c>
      <c r="M301" s="29">
        <f t="shared" si="91"/>
        <v>0</v>
      </c>
      <c r="N301" s="29">
        <v>0</v>
      </c>
      <c r="O301" s="29">
        <f t="shared" si="92"/>
        <v>0</v>
      </c>
      <c r="P301" s="29">
        <v>0</v>
      </c>
      <c r="Q301" s="29">
        <f t="shared" si="93"/>
        <v>0</v>
      </c>
      <c r="R301" s="29">
        <v>0</v>
      </c>
      <c r="S301" s="29">
        <f t="shared" si="94"/>
        <v>0</v>
      </c>
      <c r="T301" s="29">
        <v>0</v>
      </c>
      <c r="U301" s="29">
        <f t="shared" si="95"/>
        <v>0</v>
      </c>
      <c r="V301" s="29">
        <v>19643318</v>
      </c>
      <c r="W301" s="29">
        <f t="shared" si="96"/>
        <v>4.7642331457286691E-2</v>
      </c>
      <c r="X301" s="29">
        <v>20415308</v>
      </c>
      <c r="Y301" s="29">
        <f t="shared" si="97"/>
        <v>5.5509844693848502E-2</v>
      </c>
      <c r="Z301" s="29">
        <v>6532960</v>
      </c>
      <c r="AA301" s="29">
        <f t="shared" si="98"/>
        <v>2.4934731734488055E-2</v>
      </c>
      <c r="AB301" s="29">
        <v>10358800</v>
      </c>
      <c r="AC301" s="29">
        <f t="shared" si="99"/>
        <v>3.388694745445147E-2</v>
      </c>
      <c r="AD301" s="29">
        <v>0</v>
      </c>
      <c r="AE301" s="29">
        <f t="shared" si="100"/>
        <v>0</v>
      </c>
      <c r="AF301" s="29">
        <v>0</v>
      </c>
      <c r="AG301" s="29">
        <f t="shared" si="101"/>
        <v>0</v>
      </c>
      <c r="AH301" s="29">
        <v>3771482.25</v>
      </c>
      <c r="AI301" s="29">
        <f t="shared" si="102"/>
        <v>1.5457842194981756E-2</v>
      </c>
      <c r="AJ301" s="29">
        <v>3206776.5</v>
      </c>
      <c r="AK301" s="29">
        <f t="shared" si="103"/>
        <v>1.2486755175206985E-2</v>
      </c>
      <c r="AL301" s="29">
        <v>0</v>
      </c>
      <c r="AM301" s="29">
        <f t="shared" si="104"/>
        <v>0</v>
      </c>
      <c r="AN301" s="29">
        <v>0</v>
      </c>
      <c r="AO301" s="29">
        <f t="shared" si="105"/>
        <v>0</v>
      </c>
      <c r="AP301" s="29">
        <v>0</v>
      </c>
      <c r="AQ301" s="29">
        <f t="shared" si="106"/>
        <v>0</v>
      </c>
      <c r="AR301" s="29">
        <v>0</v>
      </c>
      <c r="AS301" s="29">
        <f t="shared" si="107"/>
        <v>0</v>
      </c>
      <c r="AT301" s="29">
        <v>0</v>
      </c>
      <c r="AU301" s="29">
        <f t="shared" si="108"/>
        <v>0</v>
      </c>
      <c r="AV301" s="29">
        <v>0</v>
      </c>
      <c r="AW301" s="29">
        <f t="shared" si="109"/>
        <v>0</v>
      </c>
    </row>
    <row r="302" spans="1:49">
      <c r="A302" s="2">
        <v>480</v>
      </c>
      <c r="B302" s="2" t="s">
        <v>205</v>
      </c>
      <c r="C302" s="2" t="s">
        <v>505</v>
      </c>
      <c r="D302" s="3">
        <v>219.36</v>
      </c>
      <c r="E302" s="3">
        <v>20.04</v>
      </c>
      <c r="F302" s="29">
        <v>412800</v>
      </c>
      <c r="G302" s="29">
        <f t="shared" si="88"/>
        <v>2.7690456823253363E-3</v>
      </c>
      <c r="H302" s="29">
        <v>549600</v>
      </c>
      <c r="I302" s="29">
        <f t="shared" si="89"/>
        <v>3.6125050650707702E-3</v>
      </c>
      <c r="J302" s="29">
        <v>0</v>
      </c>
      <c r="K302" s="29">
        <f t="shared" si="90"/>
        <v>0</v>
      </c>
      <c r="L302" s="29">
        <v>0</v>
      </c>
      <c r="M302" s="29">
        <f t="shared" si="91"/>
        <v>0</v>
      </c>
      <c r="N302" s="29">
        <v>22595200</v>
      </c>
      <c r="O302" s="29">
        <f t="shared" si="92"/>
        <v>2.1765088506253912E-2</v>
      </c>
      <c r="P302" s="29">
        <v>21236924</v>
      </c>
      <c r="Q302" s="29">
        <f t="shared" si="93"/>
        <v>2.1996485013181889E-2</v>
      </c>
      <c r="R302" s="29">
        <v>34056304</v>
      </c>
      <c r="S302" s="29">
        <f t="shared" si="94"/>
        <v>3.1846883447391533E-2</v>
      </c>
      <c r="T302" s="29">
        <v>27301156</v>
      </c>
      <c r="U302" s="29">
        <f t="shared" si="95"/>
        <v>2.7707672341621612E-2</v>
      </c>
      <c r="V302" s="29">
        <v>0</v>
      </c>
      <c r="W302" s="29">
        <f t="shared" si="96"/>
        <v>0</v>
      </c>
      <c r="X302" s="29">
        <v>0</v>
      </c>
      <c r="Y302" s="29">
        <f t="shared" si="97"/>
        <v>0</v>
      </c>
      <c r="Z302" s="29">
        <v>0</v>
      </c>
      <c r="AA302" s="29">
        <f t="shared" si="98"/>
        <v>0</v>
      </c>
      <c r="AB302" s="29">
        <v>0</v>
      </c>
      <c r="AC302" s="29">
        <f t="shared" si="99"/>
        <v>0</v>
      </c>
      <c r="AD302" s="29">
        <v>0</v>
      </c>
      <c r="AE302" s="29">
        <f t="shared" si="100"/>
        <v>0</v>
      </c>
      <c r="AF302" s="29">
        <v>0</v>
      </c>
      <c r="AG302" s="29">
        <f t="shared" si="101"/>
        <v>0</v>
      </c>
      <c r="AH302" s="29">
        <v>0</v>
      </c>
      <c r="AI302" s="29">
        <f t="shared" si="102"/>
        <v>0</v>
      </c>
      <c r="AJ302" s="29">
        <v>0</v>
      </c>
      <c r="AK302" s="29">
        <f t="shared" si="103"/>
        <v>0</v>
      </c>
      <c r="AL302" s="29">
        <v>0</v>
      </c>
      <c r="AM302" s="29">
        <f t="shared" si="104"/>
        <v>0</v>
      </c>
      <c r="AN302" s="29">
        <v>0</v>
      </c>
      <c r="AO302" s="29">
        <f t="shared" si="105"/>
        <v>0</v>
      </c>
      <c r="AP302" s="29">
        <v>0</v>
      </c>
      <c r="AQ302" s="29">
        <f t="shared" si="106"/>
        <v>0</v>
      </c>
      <c r="AR302" s="29">
        <v>0</v>
      </c>
      <c r="AS302" s="29">
        <f t="shared" si="107"/>
        <v>0</v>
      </c>
      <c r="AT302" s="29">
        <v>0</v>
      </c>
      <c r="AU302" s="29">
        <f t="shared" si="108"/>
        <v>0</v>
      </c>
      <c r="AV302" s="29">
        <v>0</v>
      </c>
      <c r="AW302" s="29">
        <f t="shared" si="109"/>
        <v>0</v>
      </c>
    </row>
    <row r="303" spans="1:49">
      <c r="A303" s="2">
        <v>481</v>
      </c>
      <c r="B303" s="2" t="s">
        <v>205</v>
      </c>
      <c r="C303" s="2" t="s">
        <v>506</v>
      </c>
      <c r="D303" s="3">
        <v>219.36</v>
      </c>
      <c r="E303" s="3">
        <v>21.19</v>
      </c>
      <c r="F303" s="29">
        <v>0</v>
      </c>
      <c r="G303" s="29">
        <f t="shared" si="88"/>
        <v>0</v>
      </c>
      <c r="H303" s="29">
        <v>0</v>
      </c>
      <c r="I303" s="29">
        <f t="shared" si="89"/>
        <v>0</v>
      </c>
      <c r="J303" s="29">
        <v>9857524</v>
      </c>
      <c r="K303" s="29">
        <f t="shared" si="90"/>
        <v>1.4323412806326612E-2</v>
      </c>
      <c r="L303" s="29">
        <v>15050496</v>
      </c>
      <c r="M303" s="29">
        <f t="shared" si="91"/>
        <v>1.7145460373426208E-2</v>
      </c>
      <c r="N303" s="29">
        <v>620799.9375</v>
      </c>
      <c r="O303" s="29">
        <f t="shared" si="92"/>
        <v>5.9799274112928391E-4</v>
      </c>
      <c r="P303" s="29">
        <v>430826.6875</v>
      </c>
      <c r="Q303" s="29">
        <f t="shared" si="93"/>
        <v>4.4623565893405973E-4</v>
      </c>
      <c r="R303" s="29">
        <v>0</v>
      </c>
      <c r="S303" s="29">
        <f t="shared" si="94"/>
        <v>0</v>
      </c>
      <c r="T303" s="29">
        <v>0</v>
      </c>
      <c r="U303" s="29">
        <f t="shared" si="95"/>
        <v>0</v>
      </c>
      <c r="V303" s="29">
        <v>0</v>
      </c>
      <c r="W303" s="29">
        <f t="shared" si="96"/>
        <v>0</v>
      </c>
      <c r="X303" s="29">
        <v>0</v>
      </c>
      <c r="Y303" s="29">
        <f t="shared" si="97"/>
        <v>0</v>
      </c>
      <c r="Z303" s="29">
        <v>0</v>
      </c>
      <c r="AA303" s="29">
        <f t="shared" si="98"/>
        <v>0</v>
      </c>
      <c r="AB303" s="29">
        <v>0</v>
      </c>
      <c r="AC303" s="29">
        <f t="shared" si="99"/>
        <v>0</v>
      </c>
      <c r="AD303" s="29">
        <v>0</v>
      </c>
      <c r="AE303" s="29">
        <f t="shared" si="100"/>
        <v>0</v>
      </c>
      <c r="AF303" s="29">
        <v>0</v>
      </c>
      <c r="AG303" s="29">
        <f t="shared" si="101"/>
        <v>0</v>
      </c>
      <c r="AH303" s="29">
        <v>0</v>
      </c>
      <c r="AI303" s="29">
        <f t="shared" si="102"/>
        <v>0</v>
      </c>
      <c r="AJ303" s="29">
        <v>0</v>
      </c>
      <c r="AK303" s="29">
        <f t="shared" si="103"/>
        <v>0</v>
      </c>
      <c r="AL303" s="29">
        <v>0</v>
      </c>
      <c r="AM303" s="29">
        <f t="shared" si="104"/>
        <v>0</v>
      </c>
      <c r="AN303" s="29">
        <v>0</v>
      </c>
      <c r="AO303" s="29">
        <f t="shared" si="105"/>
        <v>0</v>
      </c>
      <c r="AP303" s="29">
        <v>0</v>
      </c>
      <c r="AQ303" s="29">
        <f t="shared" si="106"/>
        <v>0</v>
      </c>
      <c r="AR303" s="29">
        <v>0</v>
      </c>
      <c r="AS303" s="29">
        <f t="shared" si="107"/>
        <v>0</v>
      </c>
      <c r="AT303" s="29">
        <v>0</v>
      </c>
      <c r="AU303" s="29">
        <f t="shared" si="108"/>
        <v>0</v>
      </c>
      <c r="AV303" s="29">
        <v>0</v>
      </c>
      <c r="AW303" s="29">
        <f t="shared" si="109"/>
        <v>0</v>
      </c>
    </row>
    <row r="304" spans="1:49">
      <c r="A304" s="2">
        <v>482</v>
      </c>
      <c r="B304" s="2" t="s">
        <v>205</v>
      </c>
      <c r="C304" s="2" t="s">
        <v>507</v>
      </c>
      <c r="D304" s="3">
        <v>219.36</v>
      </c>
      <c r="E304" s="3">
        <v>21.49</v>
      </c>
      <c r="F304" s="29">
        <v>0</v>
      </c>
      <c r="G304" s="29">
        <f t="shared" si="88"/>
        <v>0</v>
      </c>
      <c r="H304" s="29">
        <v>0</v>
      </c>
      <c r="I304" s="29">
        <f t="shared" si="89"/>
        <v>0</v>
      </c>
      <c r="J304" s="29">
        <v>0</v>
      </c>
      <c r="K304" s="29">
        <f t="shared" si="90"/>
        <v>0</v>
      </c>
      <c r="L304" s="29">
        <v>0</v>
      </c>
      <c r="M304" s="29">
        <f t="shared" si="91"/>
        <v>0</v>
      </c>
      <c r="N304" s="29">
        <v>0</v>
      </c>
      <c r="O304" s="29">
        <f t="shared" si="92"/>
        <v>0</v>
      </c>
      <c r="P304" s="29">
        <v>0</v>
      </c>
      <c r="Q304" s="29">
        <f t="shared" si="93"/>
        <v>0</v>
      </c>
      <c r="R304" s="29">
        <v>0</v>
      </c>
      <c r="S304" s="29">
        <f t="shared" si="94"/>
        <v>0</v>
      </c>
      <c r="T304" s="29">
        <v>798186.6875</v>
      </c>
      <c r="U304" s="29">
        <f t="shared" si="95"/>
        <v>8.10071749514721E-4</v>
      </c>
      <c r="V304" s="29">
        <v>0</v>
      </c>
      <c r="W304" s="29">
        <f t="shared" si="96"/>
        <v>0</v>
      </c>
      <c r="X304" s="29">
        <v>0</v>
      </c>
      <c r="Y304" s="29">
        <f t="shared" si="97"/>
        <v>0</v>
      </c>
      <c r="Z304" s="29">
        <v>0</v>
      </c>
      <c r="AA304" s="29">
        <f t="shared" si="98"/>
        <v>0</v>
      </c>
      <c r="AB304" s="29">
        <v>0</v>
      </c>
      <c r="AC304" s="29">
        <f t="shared" si="99"/>
        <v>0</v>
      </c>
      <c r="AD304" s="29">
        <v>0</v>
      </c>
      <c r="AE304" s="29">
        <f t="shared" si="100"/>
        <v>0</v>
      </c>
      <c r="AF304" s="29">
        <v>0</v>
      </c>
      <c r="AG304" s="29">
        <f t="shared" si="101"/>
        <v>0</v>
      </c>
      <c r="AH304" s="29">
        <v>0</v>
      </c>
      <c r="AI304" s="29">
        <f t="shared" si="102"/>
        <v>0</v>
      </c>
      <c r="AJ304" s="29">
        <v>0</v>
      </c>
      <c r="AK304" s="29">
        <f t="shared" si="103"/>
        <v>0</v>
      </c>
      <c r="AL304" s="29">
        <v>0</v>
      </c>
      <c r="AM304" s="29">
        <f t="shared" si="104"/>
        <v>0</v>
      </c>
      <c r="AN304" s="29">
        <v>0</v>
      </c>
      <c r="AO304" s="29">
        <f t="shared" si="105"/>
        <v>0</v>
      </c>
      <c r="AP304" s="29">
        <v>0</v>
      </c>
      <c r="AQ304" s="29">
        <f t="shared" si="106"/>
        <v>0</v>
      </c>
      <c r="AR304" s="29">
        <v>0</v>
      </c>
      <c r="AS304" s="29">
        <f t="shared" si="107"/>
        <v>0</v>
      </c>
      <c r="AT304" s="29">
        <v>0</v>
      </c>
      <c r="AU304" s="29">
        <f t="shared" si="108"/>
        <v>0</v>
      </c>
      <c r="AV304" s="29">
        <v>0</v>
      </c>
      <c r="AW304" s="29">
        <f t="shared" si="109"/>
        <v>0</v>
      </c>
    </row>
    <row r="305" spans="1:49">
      <c r="A305" s="2">
        <v>483</v>
      </c>
      <c r="B305" s="2" t="s">
        <v>205</v>
      </c>
      <c r="C305" s="2" t="s">
        <v>508</v>
      </c>
      <c r="D305" s="3">
        <v>219.36</v>
      </c>
      <c r="E305" s="3">
        <v>23.37</v>
      </c>
      <c r="F305" s="29">
        <v>1117600</v>
      </c>
      <c r="G305" s="29">
        <f t="shared" si="88"/>
        <v>7.4968155391637505E-3</v>
      </c>
      <c r="H305" s="29">
        <v>813600</v>
      </c>
      <c r="I305" s="29">
        <f t="shared" si="89"/>
        <v>5.347769506807821E-3</v>
      </c>
      <c r="J305" s="29">
        <v>0</v>
      </c>
      <c r="K305" s="29">
        <f t="shared" si="90"/>
        <v>0</v>
      </c>
      <c r="L305" s="29">
        <v>0</v>
      </c>
      <c r="M305" s="29">
        <f t="shared" si="91"/>
        <v>0</v>
      </c>
      <c r="N305" s="29">
        <v>3572800</v>
      </c>
      <c r="O305" s="29">
        <f t="shared" si="92"/>
        <v>3.4415410447857938E-3</v>
      </c>
      <c r="P305" s="29">
        <v>2150640</v>
      </c>
      <c r="Q305" s="29">
        <f t="shared" si="93"/>
        <v>2.2275599106890199E-3</v>
      </c>
      <c r="R305" s="29">
        <v>32210732</v>
      </c>
      <c r="S305" s="29">
        <f t="shared" si="94"/>
        <v>3.0121043897164083E-2</v>
      </c>
      <c r="T305" s="29">
        <v>29970112</v>
      </c>
      <c r="U305" s="29">
        <f t="shared" si="95"/>
        <v>3.0416369304570912E-2</v>
      </c>
      <c r="V305" s="29">
        <v>0</v>
      </c>
      <c r="W305" s="29">
        <f t="shared" si="96"/>
        <v>0</v>
      </c>
      <c r="X305" s="29">
        <v>0</v>
      </c>
      <c r="Y305" s="29">
        <f t="shared" si="97"/>
        <v>0</v>
      </c>
      <c r="Z305" s="29">
        <v>0</v>
      </c>
      <c r="AA305" s="29">
        <f t="shared" si="98"/>
        <v>0</v>
      </c>
      <c r="AB305" s="29">
        <v>0</v>
      </c>
      <c r="AC305" s="29">
        <f t="shared" si="99"/>
        <v>0</v>
      </c>
      <c r="AD305" s="29">
        <v>0</v>
      </c>
      <c r="AE305" s="29">
        <f t="shared" si="100"/>
        <v>0</v>
      </c>
      <c r="AF305" s="29">
        <v>0</v>
      </c>
      <c r="AG305" s="29">
        <f t="shared" si="101"/>
        <v>0</v>
      </c>
      <c r="AH305" s="29">
        <v>0</v>
      </c>
      <c r="AI305" s="29">
        <f t="shared" si="102"/>
        <v>0</v>
      </c>
      <c r="AJ305" s="29">
        <v>0</v>
      </c>
      <c r="AK305" s="29">
        <f t="shared" si="103"/>
        <v>0</v>
      </c>
      <c r="AL305" s="29">
        <v>0</v>
      </c>
      <c r="AM305" s="29">
        <f t="shared" si="104"/>
        <v>0</v>
      </c>
      <c r="AN305" s="29">
        <v>0</v>
      </c>
      <c r="AO305" s="29">
        <f t="shared" si="105"/>
        <v>0</v>
      </c>
      <c r="AP305" s="29">
        <v>0</v>
      </c>
      <c r="AQ305" s="29">
        <f t="shared" si="106"/>
        <v>0</v>
      </c>
      <c r="AR305" s="29">
        <v>0</v>
      </c>
      <c r="AS305" s="29">
        <f t="shared" si="107"/>
        <v>0</v>
      </c>
      <c r="AT305" s="29">
        <v>0</v>
      </c>
      <c r="AU305" s="29">
        <f t="shared" si="108"/>
        <v>0</v>
      </c>
      <c r="AV305" s="29">
        <v>0</v>
      </c>
      <c r="AW305" s="29">
        <f t="shared" si="109"/>
        <v>0</v>
      </c>
    </row>
    <row r="306" spans="1:49">
      <c r="A306" s="2">
        <v>484</v>
      </c>
      <c r="B306" s="2" t="s">
        <v>205</v>
      </c>
      <c r="C306" s="2" t="s">
        <v>509</v>
      </c>
      <c r="D306" s="3">
        <v>219.36</v>
      </c>
      <c r="E306" s="3">
        <v>25.53</v>
      </c>
      <c r="F306" s="29">
        <v>3281250</v>
      </c>
      <c r="G306" s="29">
        <f t="shared" si="88"/>
        <v>2.2010492115140529E-2</v>
      </c>
      <c r="H306" s="29">
        <v>2998613.25</v>
      </c>
      <c r="I306" s="29">
        <f t="shared" si="89"/>
        <v>1.9709799042600663E-2</v>
      </c>
      <c r="J306" s="29">
        <v>0</v>
      </c>
      <c r="K306" s="29">
        <f t="shared" si="90"/>
        <v>0</v>
      </c>
      <c r="L306" s="29">
        <v>0</v>
      </c>
      <c r="M306" s="29">
        <f t="shared" si="91"/>
        <v>0</v>
      </c>
      <c r="N306" s="29">
        <v>0</v>
      </c>
      <c r="O306" s="29">
        <f t="shared" si="92"/>
        <v>0</v>
      </c>
      <c r="P306" s="29">
        <v>0</v>
      </c>
      <c r="Q306" s="29">
        <f t="shared" si="93"/>
        <v>0</v>
      </c>
      <c r="R306" s="29">
        <v>0</v>
      </c>
      <c r="S306" s="29">
        <f t="shared" si="94"/>
        <v>0</v>
      </c>
      <c r="T306" s="29">
        <v>0</v>
      </c>
      <c r="U306" s="29">
        <f t="shared" si="95"/>
        <v>0</v>
      </c>
      <c r="V306" s="29">
        <v>0</v>
      </c>
      <c r="W306" s="29">
        <f t="shared" si="96"/>
        <v>0</v>
      </c>
      <c r="X306" s="29">
        <v>638640</v>
      </c>
      <c r="Y306" s="29">
        <f t="shared" si="97"/>
        <v>1.7364816252235533E-3</v>
      </c>
      <c r="Z306" s="29">
        <v>0</v>
      </c>
      <c r="AA306" s="29">
        <f t="shared" si="98"/>
        <v>0</v>
      </c>
      <c r="AB306" s="29">
        <v>0</v>
      </c>
      <c r="AC306" s="29">
        <f t="shared" si="99"/>
        <v>0</v>
      </c>
      <c r="AD306" s="29">
        <v>0</v>
      </c>
      <c r="AE306" s="29">
        <f t="shared" si="100"/>
        <v>0</v>
      </c>
      <c r="AF306" s="29">
        <v>0</v>
      </c>
      <c r="AG306" s="29">
        <f t="shared" si="101"/>
        <v>0</v>
      </c>
      <c r="AH306" s="29">
        <v>1046545.4375</v>
      </c>
      <c r="AI306" s="29">
        <f t="shared" si="102"/>
        <v>4.2893836296732249E-3</v>
      </c>
      <c r="AJ306" s="29">
        <v>713955.5625</v>
      </c>
      <c r="AK306" s="29">
        <f t="shared" si="103"/>
        <v>2.7800466652149565E-3</v>
      </c>
      <c r="AL306" s="29">
        <v>0</v>
      </c>
      <c r="AM306" s="29">
        <f t="shared" si="104"/>
        <v>0</v>
      </c>
      <c r="AN306" s="29">
        <v>268800</v>
      </c>
      <c r="AO306" s="29">
        <f t="shared" si="105"/>
        <v>2.3839971961938655E-3</v>
      </c>
      <c r="AP306" s="29">
        <v>0</v>
      </c>
      <c r="AQ306" s="29">
        <f t="shared" si="106"/>
        <v>0</v>
      </c>
      <c r="AR306" s="29">
        <v>397200</v>
      </c>
      <c r="AS306" s="29">
        <f t="shared" si="107"/>
        <v>3.82338664978445E-3</v>
      </c>
      <c r="AT306" s="29">
        <v>0</v>
      </c>
      <c r="AU306" s="29">
        <f t="shared" si="108"/>
        <v>0</v>
      </c>
      <c r="AV306" s="29">
        <v>0</v>
      </c>
      <c r="AW306" s="29">
        <f t="shared" si="109"/>
        <v>0</v>
      </c>
    </row>
    <row r="307" spans="1:49">
      <c r="A307" s="2">
        <v>485</v>
      </c>
      <c r="B307" s="2" t="s">
        <v>205</v>
      </c>
      <c r="C307" s="2" t="s">
        <v>510</v>
      </c>
      <c r="D307" s="3">
        <v>219.48</v>
      </c>
      <c r="E307" s="3">
        <v>22.18</v>
      </c>
      <c r="F307" s="29">
        <v>0</v>
      </c>
      <c r="G307" s="29">
        <f t="shared" si="88"/>
        <v>0</v>
      </c>
      <c r="H307" s="29">
        <v>0</v>
      </c>
      <c r="I307" s="29">
        <f t="shared" si="89"/>
        <v>0</v>
      </c>
      <c r="J307" s="29">
        <v>0</v>
      </c>
      <c r="K307" s="29">
        <f t="shared" si="90"/>
        <v>0</v>
      </c>
      <c r="L307" s="29">
        <v>0</v>
      </c>
      <c r="M307" s="29">
        <f t="shared" si="91"/>
        <v>0</v>
      </c>
      <c r="N307" s="29">
        <v>0</v>
      </c>
      <c r="O307" s="29">
        <f t="shared" si="92"/>
        <v>0</v>
      </c>
      <c r="P307" s="29">
        <v>0</v>
      </c>
      <c r="Q307" s="29">
        <f t="shared" si="93"/>
        <v>0</v>
      </c>
      <c r="R307" s="29">
        <v>4747783.5</v>
      </c>
      <c r="S307" s="29">
        <f t="shared" si="94"/>
        <v>4.4397685596754312E-3</v>
      </c>
      <c r="T307" s="29">
        <v>2019017.25</v>
      </c>
      <c r="U307" s="29">
        <f t="shared" si="95"/>
        <v>2.0490805742834454E-3</v>
      </c>
      <c r="V307" s="29">
        <v>2691000</v>
      </c>
      <c r="W307" s="29">
        <f t="shared" si="96"/>
        <v>6.5266730371904827E-3</v>
      </c>
      <c r="X307" s="29">
        <v>3693176.5</v>
      </c>
      <c r="Y307" s="29">
        <f t="shared" si="97"/>
        <v>1.0041859468491536E-2</v>
      </c>
      <c r="Z307" s="29">
        <v>0</v>
      </c>
      <c r="AA307" s="29">
        <f t="shared" si="98"/>
        <v>0</v>
      </c>
      <c r="AB307" s="29">
        <v>0</v>
      </c>
      <c r="AC307" s="29">
        <f t="shared" si="99"/>
        <v>0</v>
      </c>
      <c r="AD307" s="29">
        <v>0</v>
      </c>
      <c r="AE307" s="29">
        <f t="shared" si="100"/>
        <v>0</v>
      </c>
      <c r="AF307" s="29">
        <v>0</v>
      </c>
      <c r="AG307" s="29">
        <f t="shared" si="101"/>
        <v>0</v>
      </c>
      <c r="AH307" s="29">
        <v>0</v>
      </c>
      <c r="AI307" s="29">
        <f t="shared" si="102"/>
        <v>0</v>
      </c>
      <c r="AJ307" s="29">
        <v>0</v>
      </c>
      <c r="AK307" s="29">
        <f t="shared" si="103"/>
        <v>0</v>
      </c>
      <c r="AL307" s="29">
        <v>0</v>
      </c>
      <c r="AM307" s="29">
        <f t="shared" si="104"/>
        <v>0</v>
      </c>
      <c r="AN307" s="29">
        <v>0</v>
      </c>
      <c r="AO307" s="29">
        <f t="shared" si="105"/>
        <v>0</v>
      </c>
      <c r="AP307" s="29">
        <v>0</v>
      </c>
      <c r="AQ307" s="29">
        <f t="shared" si="106"/>
        <v>0</v>
      </c>
      <c r="AR307" s="29">
        <v>0</v>
      </c>
      <c r="AS307" s="29">
        <f t="shared" si="107"/>
        <v>0</v>
      </c>
      <c r="AT307" s="29">
        <v>0</v>
      </c>
      <c r="AU307" s="29">
        <f t="shared" si="108"/>
        <v>0</v>
      </c>
      <c r="AV307" s="29">
        <v>0</v>
      </c>
      <c r="AW307" s="29">
        <f t="shared" si="109"/>
        <v>0</v>
      </c>
    </row>
    <row r="308" spans="1:49">
      <c r="A308" s="2">
        <v>486</v>
      </c>
      <c r="B308" s="2" t="s">
        <v>205</v>
      </c>
      <c r="C308" s="2" t="s">
        <v>511</v>
      </c>
      <c r="D308" s="3">
        <v>219.6</v>
      </c>
      <c r="E308" s="3">
        <v>20.64</v>
      </c>
      <c r="F308" s="29">
        <v>0</v>
      </c>
      <c r="G308" s="29">
        <f t="shared" si="88"/>
        <v>0</v>
      </c>
      <c r="H308" s="29">
        <v>0</v>
      </c>
      <c r="I308" s="29">
        <f t="shared" si="89"/>
        <v>0</v>
      </c>
      <c r="J308" s="29">
        <v>0</v>
      </c>
      <c r="K308" s="29">
        <f t="shared" si="90"/>
        <v>0</v>
      </c>
      <c r="L308" s="29">
        <v>2097386.625</v>
      </c>
      <c r="M308" s="29">
        <f t="shared" si="91"/>
        <v>2.3893338310373049E-3</v>
      </c>
      <c r="N308" s="29">
        <v>0</v>
      </c>
      <c r="O308" s="29">
        <f t="shared" si="92"/>
        <v>0</v>
      </c>
      <c r="P308" s="29">
        <v>0</v>
      </c>
      <c r="Q308" s="29">
        <f t="shared" si="93"/>
        <v>0</v>
      </c>
      <c r="R308" s="29">
        <v>0</v>
      </c>
      <c r="S308" s="29">
        <f t="shared" si="94"/>
        <v>0</v>
      </c>
      <c r="T308" s="29">
        <v>1599120</v>
      </c>
      <c r="U308" s="29">
        <f t="shared" si="95"/>
        <v>1.6229310214898574E-3</v>
      </c>
      <c r="V308" s="29">
        <v>2760960</v>
      </c>
      <c r="W308" s="29">
        <f t="shared" si="96"/>
        <v>6.6963519839321577E-3</v>
      </c>
      <c r="X308" s="29">
        <v>1743749.875</v>
      </c>
      <c r="Y308" s="29">
        <f t="shared" si="97"/>
        <v>4.7413090581914187E-3</v>
      </c>
      <c r="Z308" s="29">
        <v>0</v>
      </c>
      <c r="AA308" s="29">
        <f t="shared" si="98"/>
        <v>0</v>
      </c>
      <c r="AB308" s="29">
        <v>705969.1875</v>
      </c>
      <c r="AC308" s="29">
        <f t="shared" si="99"/>
        <v>2.3094509751394273E-3</v>
      </c>
      <c r="AD308" s="29">
        <v>0</v>
      </c>
      <c r="AE308" s="29">
        <f t="shared" si="100"/>
        <v>0</v>
      </c>
      <c r="AF308" s="29">
        <v>0</v>
      </c>
      <c r="AG308" s="29">
        <f t="shared" si="101"/>
        <v>0</v>
      </c>
      <c r="AH308" s="29">
        <v>0</v>
      </c>
      <c r="AI308" s="29">
        <f t="shared" si="102"/>
        <v>0</v>
      </c>
      <c r="AJ308" s="29">
        <v>0</v>
      </c>
      <c r="AK308" s="29">
        <f t="shared" si="103"/>
        <v>0</v>
      </c>
      <c r="AL308" s="29">
        <v>0</v>
      </c>
      <c r="AM308" s="29">
        <f t="shared" si="104"/>
        <v>0</v>
      </c>
      <c r="AN308" s="29">
        <v>0</v>
      </c>
      <c r="AO308" s="29">
        <f t="shared" si="105"/>
        <v>0</v>
      </c>
      <c r="AP308" s="29">
        <v>0</v>
      </c>
      <c r="AQ308" s="29">
        <f t="shared" si="106"/>
        <v>0</v>
      </c>
      <c r="AR308" s="29">
        <v>0</v>
      </c>
      <c r="AS308" s="29">
        <f t="shared" si="107"/>
        <v>0</v>
      </c>
      <c r="AT308" s="29">
        <v>0</v>
      </c>
      <c r="AU308" s="29">
        <f t="shared" si="108"/>
        <v>0</v>
      </c>
      <c r="AV308" s="29">
        <v>0</v>
      </c>
      <c r="AW308" s="29">
        <f t="shared" si="109"/>
        <v>0</v>
      </c>
    </row>
    <row r="309" spans="1:49">
      <c r="A309" s="2">
        <v>487</v>
      </c>
      <c r="B309" s="2" t="s">
        <v>205</v>
      </c>
      <c r="C309" s="2" t="s">
        <v>512</v>
      </c>
      <c r="D309" s="3">
        <v>219.6</v>
      </c>
      <c r="E309" s="3">
        <v>21.49</v>
      </c>
      <c r="F309" s="29">
        <v>0</v>
      </c>
      <c r="G309" s="29">
        <f t="shared" si="88"/>
        <v>0</v>
      </c>
      <c r="H309" s="29">
        <v>0</v>
      </c>
      <c r="I309" s="29">
        <f t="shared" si="89"/>
        <v>0</v>
      </c>
      <c r="J309" s="29">
        <v>0</v>
      </c>
      <c r="K309" s="29">
        <f t="shared" si="90"/>
        <v>0</v>
      </c>
      <c r="L309" s="29">
        <v>76061.5390625</v>
      </c>
      <c r="M309" s="29">
        <f t="shared" si="91"/>
        <v>8.6648978474722919E-5</v>
      </c>
      <c r="N309" s="29">
        <v>0</v>
      </c>
      <c r="O309" s="29">
        <f t="shared" si="92"/>
        <v>0</v>
      </c>
      <c r="P309" s="29">
        <v>0</v>
      </c>
      <c r="Q309" s="29">
        <f t="shared" si="93"/>
        <v>0</v>
      </c>
      <c r="R309" s="29">
        <v>0</v>
      </c>
      <c r="S309" s="29">
        <f t="shared" si="94"/>
        <v>0</v>
      </c>
      <c r="T309" s="29">
        <v>911680</v>
      </c>
      <c r="U309" s="29">
        <f t="shared" si="95"/>
        <v>9.2525498628737884E-4</v>
      </c>
      <c r="V309" s="29">
        <v>0</v>
      </c>
      <c r="W309" s="29">
        <f t="shared" si="96"/>
        <v>0</v>
      </c>
      <c r="X309" s="29">
        <v>0</v>
      </c>
      <c r="Y309" s="29">
        <f t="shared" si="97"/>
        <v>0</v>
      </c>
      <c r="Z309" s="29">
        <v>0</v>
      </c>
      <c r="AA309" s="29">
        <f t="shared" si="98"/>
        <v>0</v>
      </c>
      <c r="AB309" s="29">
        <v>0</v>
      </c>
      <c r="AC309" s="29">
        <f t="shared" si="99"/>
        <v>0</v>
      </c>
      <c r="AD309" s="29">
        <v>0</v>
      </c>
      <c r="AE309" s="29">
        <f t="shared" si="100"/>
        <v>0</v>
      </c>
      <c r="AF309" s="29">
        <v>0</v>
      </c>
      <c r="AG309" s="29">
        <f t="shared" si="101"/>
        <v>0</v>
      </c>
      <c r="AH309" s="29">
        <v>0</v>
      </c>
      <c r="AI309" s="29">
        <f t="shared" si="102"/>
        <v>0</v>
      </c>
      <c r="AJ309" s="29">
        <v>0</v>
      </c>
      <c r="AK309" s="29">
        <f t="shared" si="103"/>
        <v>0</v>
      </c>
      <c r="AL309" s="29">
        <v>0</v>
      </c>
      <c r="AM309" s="29">
        <f t="shared" si="104"/>
        <v>0</v>
      </c>
      <c r="AN309" s="29">
        <v>0</v>
      </c>
      <c r="AO309" s="29">
        <f t="shared" si="105"/>
        <v>0</v>
      </c>
      <c r="AP309" s="29">
        <v>0</v>
      </c>
      <c r="AQ309" s="29">
        <f t="shared" si="106"/>
        <v>0</v>
      </c>
      <c r="AR309" s="29">
        <v>0</v>
      </c>
      <c r="AS309" s="29">
        <f t="shared" si="107"/>
        <v>0</v>
      </c>
      <c r="AT309" s="29">
        <v>0</v>
      </c>
      <c r="AU309" s="29">
        <f t="shared" si="108"/>
        <v>0</v>
      </c>
      <c r="AV309" s="29">
        <v>0</v>
      </c>
      <c r="AW309" s="29">
        <f t="shared" si="109"/>
        <v>0</v>
      </c>
    </row>
    <row r="310" spans="1:49">
      <c r="A310" s="2">
        <v>488</v>
      </c>
      <c r="B310" s="2" t="s">
        <v>205</v>
      </c>
      <c r="C310" s="2" t="s">
        <v>513</v>
      </c>
      <c r="D310" s="3">
        <v>220.32</v>
      </c>
      <c r="E310" s="3">
        <v>26.79</v>
      </c>
      <c r="F310" s="29">
        <v>0</v>
      </c>
      <c r="G310" s="29">
        <f t="shared" si="88"/>
        <v>0</v>
      </c>
      <c r="H310" s="29">
        <v>0</v>
      </c>
      <c r="I310" s="29">
        <f t="shared" si="89"/>
        <v>0</v>
      </c>
      <c r="J310" s="29">
        <v>6022849</v>
      </c>
      <c r="K310" s="29">
        <f t="shared" si="90"/>
        <v>8.7514625880871742E-3</v>
      </c>
      <c r="L310" s="29">
        <v>3565490.25</v>
      </c>
      <c r="M310" s="29">
        <f t="shared" si="91"/>
        <v>4.0617911724113607E-3</v>
      </c>
      <c r="N310" s="29">
        <v>0</v>
      </c>
      <c r="O310" s="29">
        <f t="shared" si="92"/>
        <v>0</v>
      </c>
      <c r="P310" s="29">
        <v>0</v>
      </c>
      <c r="Q310" s="29">
        <f t="shared" si="93"/>
        <v>0</v>
      </c>
      <c r="R310" s="29">
        <v>0</v>
      </c>
      <c r="S310" s="29">
        <f t="shared" si="94"/>
        <v>0</v>
      </c>
      <c r="T310" s="29">
        <v>0</v>
      </c>
      <c r="U310" s="29">
        <f t="shared" si="95"/>
        <v>0</v>
      </c>
      <c r="V310" s="29">
        <v>0</v>
      </c>
      <c r="W310" s="29">
        <f t="shared" si="96"/>
        <v>0</v>
      </c>
      <c r="X310" s="29">
        <v>0</v>
      </c>
      <c r="Y310" s="29">
        <f t="shared" si="97"/>
        <v>0</v>
      </c>
      <c r="Z310" s="29">
        <v>0</v>
      </c>
      <c r="AA310" s="29">
        <f t="shared" si="98"/>
        <v>0</v>
      </c>
      <c r="AB310" s="29">
        <v>0</v>
      </c>
      <c r="AC310" s="29">
        <f t="shared" si="99"/>
        <v>0</v>
      </c>
      <c r="AD310" s="29">
        <v>0</v>
      </c>
      <c r="AE310" s="29">
        <f t="shared" si="100"/>
        <v>0</v>
      </c>
      <c r="AF310" s="29">
        <v>0</v>
      </c>
      <c r="AG310" s="29">
        <f t="shared" si="101"/>
        <v>0</v>
      </c>
      <c r="AH310" s="29">
        <v>0</v>
      </c>
      <c r="AI310" s="29">
        <f t="shared" si="102"/>
        <v>0</v>
      </c>
      <c r="AJ310" s="29">
        <v>0</v>
      </c>
      <c r="AK310" s="29">
        <f t="shared" si="103"/>
        <v>0</v>
      </c>
      <c r="AL310" s="29">
        <v>0</v>
      </c>
      <c r="AM310" s="29">
        <f t="shared" si="104"/>
        <v>0</v>
      </c>
      <c r="AN310" s="29">
        <v>0</v>
      </c>
      <c r="AO310" s="29">
        <f t="shared" si="105"/>
        <v>0</v>
      </c>
      <c r="AP310" s="29">
        <v>0</v>
      </c>
      <c r="AQ310" s="29">
        <f t="shared" si="106"/>
        <v>0</v>
      </c>
      <c r="AR310" s="29">
        <v>0</v>
      </c>
      <c r="AS310" s="29">
        <f t="shared" si="107"/>
        <v>0</v>
      </c>
      <c r="AT310" s="29">
        <v>0</v>
      </c>
      <c r="AU310" s="29">
        <f t="shared" si="108"/>
        <v>0</v>
      </c>
      <c r="AV310" s="29">
        <v>0</v>
      </c>
      <c r="AW310" s="29">
        <f t="shared" si="109"/>
        <v>0</v>
      </c>
    </row>
    <row r="311" spans="1:49">
      <c r="A311" s="2">
        <v>489</v>
      </c>
      <c r="B311" s="2" t="s">
        <v>205</v>
      </c>
      <c r="C311" s="2" t="s">
        <v>514</v>
      </c>
      <c r="D311" s="3">
        <v>220.44</v>
      </c>
      <c r="E311" s="3">
        <v>17.82</v>
      </c>
      <c r="F311" s="29">
        <v>0</v>
      </c>
      <c r="G311" s="29">
        <f t="shared" si="88"/>
        <v>0</v>
      </c>
      <c r="H311" s="29">
        <v>0</v>
      </c>
      <c r="I311" s="29">
        <f t="shared" si="89"/>
        <v>0</v>
      </c>
      <c r="J311" s="29">
        <v>0</v>
      </c>
      <c r="K311" s="29">
        <f t="shared" si="90"/>
        <v>0</v>
      </c>
      <c r="L311" s="29">
        <v>0</v>
      </c>
      <c r="M311" s="29">
        <f t="shared" si="91"/>
        <v>0</v>
      </c>
      <c r="N311" s="29">
        <v>0</v>
      </c>
      <c r="O311" s="29">
        <f t="shared" si="92"/>
        <v>0</v>
      </c>
      <c r="P311" s="29">
        <v>0</v>
      </c>
      <c r="Q311" s="29">
        <f t="shared" si="93"/>
        <v>0</v>
      </c>
      <c r="R311" s="29">
        <v>0</v>
      </c>
      <c r="S311" s="29">
        <f t="shared" si="94"/>
        <v>0</v>
      </c>
      <c r="T311" s="29">
        <v>0</v>
      </c>
      <c r="U311" s="29">
        <f t="shared" si="95"/>
        <v>0</v>
      </c>
      <c r="V311" s="29">
        <v>0</v>
      </c>
      <c r="W311" s="29">
        <f t="shared" si="96"/>
        <v>0</v>
      </c>
      <c r="X311" s="29">
        <v>349546.6875</v>
      </c>
      <c r="Y311" s="29">
        <f t="shared" si="97"/>
        <v>9.5042809720892755E-4</v>
      </c>
      <c r="Z311" s="29">
        <v>0</v>
      </c>
      <c r="AA311" s="29">
        <f t="shared" si="98"/>
        <v>0</v>
      </c>
      <c r="AB311" s="29">
        <v>0</v>
      </c>
      <c r="AC311" s="29">
        <f t="shared" si="99"/>
        <v>0</v>
      </c>
      <c r="AD311" s="29">
        <v>0</v>
      </c>
      <c r="AE311" s="29">
        <f t="shared" si="100"/>
        <v>0</v>
      </c>
      <c r="AF311" s="29">
        <v>0</v>
      </c>
      <c r="AG311" s="29">
        <f t="shared" si="101"/>
        <v>0</v>
      </c>
      <c r="AH311" s="29">
        <v>369694.125</v>
      </c>
      <c r="AI311" s="29">
        <f t="shared" si="102"/>
        <v>1.5152327562092756E-3</v>
      </c>
      <c r="AJ311" s="29">
        <v>582776.5</v>
      </c>
      <c r="AK311" s="29">
        <f t="shared" si="103"/>
        <v>2.2692530886901578E-3</v>
      </c>
      <c r="AL311" s="29">
        <v>0</v>
      </c>
      <c r="AM311" s="29">
        <f t="shared" si="104"/>
        <v>0</v>
      </c>
      <c r="AN311" s="29">
        <v>0</v>
      </c>
      <c r="AO311" s="29">
        <f t="shared" si="105"/>
        <v>0</v>
      </c>
      <c r="AP311" s="29">
        <v>0</v>
      </c>
      <c r="AQ311" s="29">
        <f t="shared" si="106"/>
        <v>0</v>
      </c>
      <c r="AR311" s="29">
        <v>0</v>
      </c>
      <c r="AS311" s="29">
        <f t="shared" si="107"/>
        <v>0</v>
      </c>
      <c r="AT311" s="29">
        <v>0</v>
      </c>
      <c r="AU311" s="29">
        <f t="shared" si="108"/>
        <v>0</v>
      </c>
      <c r="AV311" s="29">
        <v>0</v>
      </c>
      <c r="AW311" s="29">
        <f t="shared" si="109"/>
        <v>0</v>
      </c>
    </row>
    <row r="312" spans="1:49">
      <c r="A312" s="2">
        <v>490</v>
      </c>
      <c r="B312" s="2" t="s">
        <v>205</v>
      </c>
      <c r="C312" s="2" t="s">
        <v>515</v>
      </c>
      <c r="D312" s="3">
        <v>220.44</v>
      </c>
      <c r="E312" s="3">
        <v>24.4</v>
      </c>
      <c r="F312" s="29">
        <v>0</v>
      </c>
      <c r="G312" s="29">
        <f t="shared" si="88"/>
        <v>0</v>
      </c>
      <c r="H312" s="29">
        <v>0</v>
      </c>
      <c r="I312" s="29">
        <f t="shared" si="89"/>
        <v>0</v>
      </c>
      <c r="J312" s="29">
        <v>0</v>
      </c>
      <c r="K312" s="29">
        <f t="shared" si="90"/>
        <v>0</v>
      </c>
      <c r="L312" s="29">
        <v>0</v>
      </c>
      <c r="M312" s="29">
        <f t="shared" si="91"/>
        <v>0</v>
      </c>
      <c r="N312" s="29">
        <v>0</v>
      </c>
      <c r="O312" s="29">
        <f t="shared" si="92"/>
        <v>0</v>
      </c>
      <c r="P312" s="29">
        <v>0</v>
      </c>
      <c r="Q312" s="29">
        <f t="shared" si="93"/>
        <v>0</v>
      </c>
      <c r="R312" s="29">
        <v>174476.1875</v>
      </c>
      <c r="S312" s="29">
        <f t="shared" si="94"/>
        <v>1.6315695348672398E-4</v>
      </c>
      <c r="T312" s="29">
        <v>0</v>
      </c>
      <c r="U312" s="29">
        <f t="shared" si="95"/>
        <v>0</v>
      </c>
      <c r="V312" s="29">
        <v>0</v>
      </c>
      <c r="W312" s="29">
        <f t="shared" si="96"/>
        <v>0</v>
      </c>
      <c r="X312" s="29">
        <v>0</v>
      </c>
      <c r="Y312" s="29">
        <f t="shared" si="97"/>
        <v>0</v>
      </c>
      <c r="Z312" s="29">
        <v>0</v>
      </c>
      <c r="AA312" s="29">
        <f t="shared" si="98"/>
        <v>0</v>
      </c>
      <c r="AB312" s="29">
        <v>0</v>
      </c>
      <c r="AC312" s="29">
        <f t="shared" si="99"/>
        <v>0</v>
      </c>
      <c r="AD312" s="29">
        <v>0</v>
      </c>
      <c r="AE312" s="29">
        <f t="shared" si="100"/>
        <v>0</v>
      </c>
      <c r="AF312" s="29">
        <v>0</v>
      </c>
      <c r="AG312" s="29">
        <f t="shared" si="101"/>
        <v>0</v>
      </c>
      <c r="AH312" s="29">
        <v>0</v>
      </c>
      <c r="AI312" s="29">
        <f t="shared" si="102"/>
        <v>0</v>
      </c>
      <c r="AJ312" s="29">
        <v>0</v>
      </c>
      <c r="AK312" s="29">
        <f t="shared" si="103"/>
        <v>0</v>
      </c>
      <c r="AL312" s="29">
        <v>0</v>
      </c>
      <c r="AM312" s="29">
        <f t="shared" si="104"/>
        <v>0</v>
      </c>
      <c r="AN312" s="29">
        <v>0</v>
      </c>
      <c r="AO312" s="29">
        <f t="shared" si="105"/>
        <v>0</v>
      </c>
      <c r="AP312" s="29">
        <v>0</v>
      </c>
      <c r="AQ312" s="29">
        <f t="shared" si="106"/>
        <v>0</v>
      </c>
      <c r="AR312" s="29">
        <v>0</v>
      </c>
      <c r="AS312" s="29">
        <f t="shared" si="107"/>
        <v>0</v>
      </c>
      <c r="AT312" s="29">
        <v>0</v>
      </c>
      <c r="AU312" s="29">
        <f t="shared" si="108"/>
        <v>0</v>
      </c>
      <c r="AV312" s="29">
        <v>0</v>
      </c>
      <c r="AW312" s="29">
        <f t="shared" si="109"/>
        <v>0</v>
      </c>
    </row>
    <row r="313" spans="1:49">
      <c r="A313" s="2">
        <v>491</v>
      </c>
      <c r="B313" s="2" t="s">
        <v>205</v>
      </c>
      <c r="C313" s="2" t="s">
        <v>516</v>
      </c>
      <c r="D313" s="3">
        <v>221.04</v>
      </c>
      <c r="E313" s="3">
        <v>15.69</v>
      </c>
      <c r="F313" s="29">
        <v>0</v>
      </c>
      <c r="G313" s="29">
        <f t="shared" si="88"/>
        <v>0</v>
      </c>
      <c r="H313" s="29">
        <v>0</v>
      </c>
      <c r="I313" s="29">
        <f t="shared" si="89"/>
        <v>0</v>
      </c>
      <c r="J313" s="29">
        <v>0</v>
      </c>
      <c r="K313" s="29">
        <f t="shared" si="90"/>
        <v>0</v>
      </c>
      <c r="L313" s="29">
        <v>0</v>
      </c>
      <c r="M313" s="29">
        <f t="shared" si="91"/>
        <v>0</v>
      </c>
      <c r="N313" s="29">
        <v>0</v>
      </c>
      <c r="O313" s="29">
        <f t="shared" si="92"/>
        <v>0</v>
      </c>
      <c r="P313" s="29">
        <v>0</v>
      </c>
      <c r="Q313" s="29">
        <f t="shared" si="93"/>
        <v>0</v>
      </c>
      <c r="R313" s="29">
        <v>0</v>
      </c>
      <c r="S313" s="29">
        <f t="shared" si="94"/>
        <v>0</v>
      </c>
      <c r="T313" s="29">
        <v>0</v>
      </c>
      <c r="U313" s="29">
        <f t="shared" si="95"/>
        <v>0</v>
      </c>
      <c r="V313" s="29">
        <v>0</v>
      </c>
      <c r="W313" s="29">
        <f t="shared" si="96"/>
        <v>0</v>
      </c>
      <c r="X313" s="29">
        <v>0</v>
      </c>
      <c r="Y313" s="29">
        <f t="shared" si="97"/>
        <v>0</v>
      </c>
      <c r="Z313" s="29">
        <v>0</v>
      </c>
      <c r="AA313" s="29">
        <f t="shared" si="98"/>
        <v>0</v>
      </c>
      <c r="AB313" s="29">
        <v>0</v>
      </c>
      <c r="AC313" s="29">
        <f t="shared" si="99"/>
        <v>0</v>
      </c>
      <c r="AD313" s="29">
        <v>0</v>
      </c>
      <c r="AE313" s="29">
        <f t="shared" si="100"/>
        <v>0</v>
      </c>
      <c r="AF313" s="29">
        <v>0</v>
      </c>
      <c r="AG313" s="29">
        <f t="shared" si="101"/>
        <v>0</v>
      </c>
      <c r="AH313" s="29">
        <v>0</v>
      </c>
      <c r="AI313" s="29">
        <f t="shared" si="102"/>
        <v>0</v>
      </c>
      <c r="AJ313" s="29">
        <v>0</v>
      </c>
      <c r="AK313" s="29">
        <f t="shared" si="103"/>
        <v>0</v>
      </c>
      <c r="AL313" s="29">
        <v>53333.33203125</v>
      </c>
      <c r="AM313" s="29">
        <f t="shared" si="104"/>
        <v>4.7027918397811409E-4</v>
      </c>
      <c r="AN313" s="29">
        <v>0</v>
      </c>
      <c r="AO313" s="29">
        <f t="shared" si="105"/>
        <v>0</v>
      </c>
      <c r="AP313" s="29">
        <v>0</v>
      </c>
      <c r="AQ313" s="29">
        <f t="shared" si="106"/>
        <v>0</v>
      </c>
      <c r="AR313" s="29">
        <v>0</v>
      </c>
      <c r="AS313" s="29">
        <f t="shared" si="107"/>
        <v>0</v>
      </c>
      <c r="AT313" s="29">
        <v>0</v>
      </c>
      <c r="AU313" s="29">
        <f t="shared" si="108"/>
        <v>0</v>
      </c>
      <c r="AV313" s="29">
        <v>0</v>
      </c>
      <c r="AW313" s="29">
        <f t="shared" si="109"/>
        <v>0</v>
      </c>
    </row>
    <row r="314" spans="1:49">
      <c r="A314" s="2">
        <v>492</v>
      </c>
      <c r="B314" s="2" t="s">
        <v>205</v>
      </c>
      <c r="C314" s="2" t="s">
        <v>517</v>
      </c>
      <c r="D314" s="3">
        <v>221.16</v>
      </c>
      <c r="E314" s="3">
        <v>12.5</v>
      </c>
      <c r="F314" s="29">
        <v>0</v>
      </c>
      <c r="G314" s="29">
        <f t="shared" si="88"/>
        <v>0</v>
      </c>
      <c r="H314" s="29">
        <v>0</v>
      </c>
      <c r="I314" s="29">
        <f t="shared" si="89"/>
        <v>0</v>
      </c>
      <c r="J314" s="29">
        <v>0</v>
      </c>
      <c r="K314" s="29">
        <f t="shared" si="90"/>
        <v>0</v>
      </c>
      <c r="L314" s="29">
        <v>0</v>
      </c>
      <c r="M314" s="29">
        <f t="shared" si="91"/>
        <v>0</v>
      </c>
      <c r="N314" s="29">
        <v>0</v>
      </c>
      <c r="O314" s="29">
        <f t="shared" si="92"/>
        <v>0</v>
      </c>
      <c r="P314" s="29">
        <v>0</v>
      </c>
      <c r="Q314" s="29">
        <f t="shared" si="93"/>
        <v>0</v>
      </c>
      <c r="R314" s="29">
        <v>0</v>
      </c>
      <c r="S314" s="29">
        <f t="shared" si="94"/>
        <v>0</v>
      </c>
      <c r="T314" s="29">
        <v>0</v>
      </c>
      <c r="U314" s="29">
        <f t="shared" si="95"/>
        <v>0</v>
      </c>
      <c r="V314" s="29">
        <v>0</v>
      </c>
      <c r="W314" s="29">
        <f t="shared" si="96"/>
        <v>0</v>
      </c>
      <c r="X314" s="29">
        <v>0</v>
      </c>
      <c r="Y314" s="29">
        <f t="shared" si="97"/>
        <v>0</v>
      </c>
      <c r="Z314" s="29">
        <v>0</v>
      </c>
      <c r="AA314" s="29">
        <f t="shared" si="98"/>
        <v>0</v>
      </c>
      <c r="AB314" s="29">
        <v>0</v>
      </c>
      <c r="AC314" s="29">
        <f t="shared" si="99"/>
        <v>0</v>
      </c>
      <c r="AD314" s="29">
        <v>0</v>
      </c>
      <c r="AE314" s="29">
        <f t="shared" si="100"/>
        <v>0</v>
      </c>
      <c r="AF314" s="29">
        <v>0</v>
      </c>
      <c r="AG314" s="29">
        <f t="shared" si="101"/>
        <v>0</v>
      </c>
      <c r="AH314" s="29">
        <v>0</v>
      </c>
      <c r="AI314" s="29">
        <f t="shared" si="102"/>
        <v>0</v>
      </c>
      <c r="AJ314" s="29">
        <v>0</v>
      </c>
      <c r="AK314" s="29">
        <f t="shared" si="103"/>
        <v>0</v>
      </c>
      <c r="AL314" s="29">
        <v>0</v>
      </c>
      <c r="AM314" s="29">
        <f t="shared" si="104"/>
        <v>0</v>
      </c>
      <c r="AN314" s="29">
        <v>0</v>
      </c>
      <c r="AO314" s="29">
        <f t="shared" si="105"/>
        <v>0</v>
      </c>
      <c r="AP314" s="29">
        <v>678750</v>
      </c>
      <c r="AQ314" s="29">
        <f t="shared" si="106"/>
        <v>5.6690975428495115E-3</v>
      </c>
      <c r="AR314" s="29">
        <v>0</v>
      </c>
      <c r="AS314" s="29">
        <f t="shared" si="107"/>
        <v>0</v>
      </c>
      <c r="AT314" s="29">
        <v>0</v>
      </c>
      <c r="AU314" s="29">
        <f t="shared" si="108"/>
        <v>0</v>
      </c>
      <c r="AV314" s="29">
        <v>0</v>
      </c>
      <c r="AW314" s="29">
        <f t="shared" si="109"/>
        <v>0</v>
      </c>
    </row>
    <row r="315" spans="1:49">
      <c r="A315" s="2">
        <v>493</v>
      </c>
      <c r="B315" s="2" t="s">
        <v>205</v>
      </c>
      <c r="C315" s="2" t="s">
        <v>518</v>
      </c>
      <c r="D315" s="3">
        <v>221.16</v>
      </c>
      <c r="E315" s="3">
        <v>14.41</v>
      </c>
      <c r="F315" s="29">
        <v>0</v>
      </c>
      <c r="G315" s="29">
        <f t="shared" si="88"/>
        <v>0</v>
      </c>
      <c r="H315" s="29">
        <v>0</v>
      </c>
      <c r="I315" s="29">
        <f t="shared" si="89"/>
        <v>0</v>
      </c>
      <c r="J315" s="29">
        <v>0</v>
      </c>
      <c r="K315" s="29">
        <f t="shared" si="90"/>
        <v>0</v>
      </c>
      <c r="L315" s="29">
        <v>0</v>
      </c>
      <c r="M315" s="29">
        <f t="shared" si="91"/>
        <v>0</v>
      </c>
      <c r="N315" s="29">
        <v>0</v>
      </c>
      <c r="O315" s="29">
        <f t="shared" si="92"/>
        <v>0</v>
      </c>
      <c r="P315" s="29">
        <v>0</v>
      </c>
      <c r="Q315" s="29">
        <f t="shared" si="93"/>
        <v>0</v>
      </c>
      <c r="R315" s="29">
        <v>0</v>
      </c>
      <c r="S315" s="29">
        <f t="shared" si="94"/>
        <v>0</v>
      </c>
      <c r="T315" s="29">
        <v>0</v>
      </c>
      <c r="U315" s="29">
        <f t="shared" si="95"/>
        <v>0</v>
      </c>
      <c r="V315" s="29">
        <v>0</v>
      </c>
      <c r="W315" s="29">
        <f t="shared" si="96"/>
        <v>0</v>
      </c>
      <c r="X315" s="29">
        <v>0</v>
      </c>
      <c r="Y315" s="29">
        <f t="shared" si="97"/>
        <v>0</v>
      </c>
      <c r="Z315" s="29">
        <v>0</v>
      </c>
      <c r="AA315" s="29">
        <f t="shared" si="98"/>
        <v>0</v>
      </c>
      <c r="AB315" s="29">
        <v>0</v>
      </c>
      <c r="AC315" s="29">
        <f t="shared" si="99"/>
        <v>0</v>
      </c>
      <c r="AD315" s="29">
        <v>341000</v>
      </c>
      <c r="AE315" s="29">
        <f t="shared" si="100"/>
        <v>1.5900002031576041E-3</v>
      </c>
      <c r="AF315" s="29">
        <v>0</v>
      </c>
      <c r="AG315" s="29">
        <f t="shared" si="101"/>
        <v>0</v>
      </c>
      <c r="AH315" s="29">
        <v>0</v>
      </c>
      <c r="AI315" s="29">
        <f t="shared" si="102"/>
        <v>0</v>
      </c>
      <c r="AJ315" s="29">
        <v>0</v>
      </c>
      <c r="AK315" s="29">
        <f t="shared" si="103"/>
        <v>0</v>
      </c>
      <c r="AL315" s="29">
        <v>0</v>
      </c>
      <c r="AM315" s="29">
        <f t="shared" si="104"/>
        <v>0</v>
      </c>
      <c r="AN315" s="29">
        <v>0</v>
      </c>
      <c r="AO315" s="29">
        <f t="shared" si="105"/>
        <v>0</v>
      </c>
      <c r="AP315" s="29">
        <v>0</v>
      </c>
      <c r="AQ315" s="29">
        <f t="shared" si="106"/>
        <v>0</v>
      </c>
      <c r="AR315" s="29">
        <v>0</v>
      </c>
      <c r="AS315" s="29">
        <f t="shared" si="107"/>
        <v>0</v>
      </c>
      <c r="AT315" s="29">
        <v>0</v>
      </c>
      <c r="AU315" s="29">
        <f t="shared" si="108"/>
        <v>0</v>
      </c>
      <c r="AV315" s="29">
        <v>0</v>
      </c>
      <c r="AW315" s="29">
        <f t="shared" si="109"/>
        <v>0</v>
      </c>
    </row>
    <row r="316" spans="1:49">
      <c r="A316" s="2">
        <v>494</v>
      </c>
      <c r="B316" s="2" t="s">
        <v>205</v>
      </c>
      <c r="C316" s="2" t="s">
        <v>519</v>
      </c>
      <c r="D316" s="3">
        <v>221.16</v>
      </c>
      <c r="E316" s="3">
        <v>20.49</v>
      </c>
      <c r="F316" s="29">
        <v>0</v>
      </c>
      <c r="G316" s="29">
        <f t="shared" si="88"/>
        <v>0</v>
      </c>
      <c r="H316" s="29">
        <v>0</v>
      </c>
      <c r="I316" s="29">
        <f t="shared" si="89"/>
        <v>0</v>
      </c>
      <c r="J316" s="29">
        <v>0</v>
      </c>
      <c r="K316" s="29">
        <f t="shared" si="90"/>
        <v>0</v>
      </c>
      <c r="L316" s="29">
        <v>0</v>
      </c>
      <c r="M316" s="29">
        <f t="shared" si="91"/>
        <v>0</v>
      </c>
      <c r="N316" s="29">
        <v>0</v>
      </c>
      <c r="O316" s="29">
        <f t="shared" si="92"/>
        <v>0</v>
      </c>
      <c r="P316" s="29">
        <v>0</v>
      </c>
      <c r="Q316" s="29">
        <f t="shared" si="93"/>
        <v>0</v>
      </c>
      <c r="R316" s="29">
        <v>0</v>
      </c>
      <c r="S316" s="29">
        <f t="shared" si="94"/>
        <v>0</v>
      </c>
      <c r="T316" s="29">
        <v>0</v>
      </c>
      <c r="U316" s="29">
        <f t="shared" si="95"/>
        <v>0</v>
      </c>
      <c r="V316" s="29">
        <v>0</v>
      </c>
      <c r="W316" s="29">
        <f t="shared" si="96"/>
        <v>0</v>
      </c>
      <c r="X316" s="29">
        <v>0</v>
      </c>
      <c r="Y316" s="29">
        <f t="shared" si="97"/>
        <v>0</v>
      </c>
      <c r="Z316" s="29">
        <v>0</v>
      </c>
      <c r="AA316" s="29">
        <f t="shared" si="98"/>
        <v>0</v>
      </c>
      <c r="AB316" s="29">
        <v>317333.3125</v>
      </c>
      <c r="AC316" s="29">
        <f t="shared" si="99"/>
        <v>1.0380987456302399E-3</v>
      </c>
      <c r="AD316" s="29">
        <v>0</v>
      </c>
      <c r="AE316" s="29">
        <f t="shared" si="100"/>
        <v>0</v>
      </c>
      <c r="AF316" s="29">
        <v>0</v>
      </c>
      <c r="AG316" s="29">
        <f t="shared" si="101"/>
        <v>0</v>
      </c>
      <c r="AH316" s="29">
        <v>0</v>
      </c>
      <c r="AI316" s="29">
        <f t="shared" si="102"/>
        <v>0</v>
      </c>
      <c r="AJ316" s="29">
        <v>0</v>
      </c>
      <c r="AK316" s="29">
        <f t="shared" si="103"/>
        <v>0</v>
      </c>
      <c r="AL316" s="29">
        <v>0</v>
      </c>
      <c r="AM316" s="29">
        <f t="shared" si="104"/>
        <v>0</v>
      </c>
      <c r="AN316" s="29">
        <v>0</v>
      </c>
      <c r="AO316" s="29">
        <f t="shared" si="105"/>
        <v>0</v>
      </c>
      <c r="AP316" s="29">
        <v>0</v>
      </c>
      <c r="AQ316" s="29">
        <f t="shared" si="106"/>
        <v>0</v>
      </c>
      <c r="AR316" s="29">
        <v>0</v>
      </c>
      <c r="AS316" s="29">
        <f t="shared" si="107"/>
        <v>0</v>
      </c>
      <c r="AT316" s="29">
        <v>0</v>
      </c>
      <c r="AU316" s="29">
        <f t="shared" si="108"/>
        <v>0</v>
      </c>
      <c r="AV316" s="29">
        <v>0</v>
      </c>
      <c r="AW316" s="29">
        <f t="shared" si="109"/>
        <v>0</v>
      </c>
    </row>
    <row r="317" spans="1:49">
      <c r="A317" s="2">
        <v>495</v>
      </c>
      <c r="B317" s="2" t="s">
        <v>205</v>
      </c>
      <c r="C317" s="2" t="s">
        <v>520</v>
      </c>
      <c r="D317" s="3">
        <v>221.28</v>
      </c>
      <c r="E317" s="3">
        <v>16.2</v>
      </c>
      <c r="F317" s="29">
        <v>0</v>
      </c>
      <c r="G317" s="29">
        <f t="shared" si="88"/>
        <v>0</v>
      </c>
      <c r="H317" s="29">
        <v>0</v>
      </c>
      <c r="I317" s="29">
        <f t="shared" si="89"/>
        <v>0</v>
      </c>
      <c r="J317" s="29">
        <v>0</v>
      </c>
      <c r="K317" s="29">
        <f t="shared" si="90"/>
        <v>0</v>
      </c>
      <c r="L317" s="29">
        <v>0</v>
      </c>
      <c r="M317" s="29">
        <f t="shared" si="91"/>
        <v>0</v>
      </c>
      <c r="N317" s="29">
        <v>0</v>
      </c>
      <c r="O317" s="29">
        <f t="shared" si="92"/>
        <v>0</v>
      </c>
      <c r="P317" s="29">
        <v>0</v>
      </c>
      <c r="Q317" s="29">
        <f t="shared" si="93"/>
        <v>0</v>
      </c>
      <c r="R317" s="29">
        <v>0</v>
      </c>
      <c r="S317" s="29">
        <f t="shared" si="94"/>
        <v>0</v>
      </c>
      <c r="T317" s="29">
        <v>0</v>
      </c>
      <c r="U317" s="29">
        <f t="shared" si="95"/>
        <v>0</v>
      </c>
      <c r="V317" s="29">
        <v>2874889</v>
      </c>
      <c r="W317" s="29">
        <f t="shared" si="96"/>
        <v>6.9726720628820182E-3</v>
      </c>
      <c r="X317" s="29">
        <v>0</v>
      </c>
      <c r="Y317" s="29">
        <f t="shared" si="97"/>
        <v>0</v>
      </c>
      <c r="Z317" s="29">
        <v>1532160</v>
      </c>
      <c r="AA317" s="29">
        <f t="shared" si="98"/>
        <v>5.8478849670460581E-3</v>
      </c>
      <c r="AB317" s="29">
        <v>1308914.25</v>
      </c>
      <c r="AC317" s="29">
        <f t="shared" si="99"/>
        <v>4.2818770911816776E-3</v>
      </c>
      <c r="AD317" s="29">
        <v>846967.75</v>
      </c>
      <c r="AE317" s="29">
        <f t="shared" si="100"/>
        <v>3.9492049694074454E-3</v>
      </c>
      <c r="AF317" s="29">
        <v>1128369.25</v>
      </c>
      <c r="AG317" s="29">
        <f t="shared" si="101"/>
        <v>5.3155669603990232E-3</v>
      </c>
      <c r="AH317" s="29">
        <v>0</v>
      </c>
      <c r="AI317" s="29">
        <f t="shared" si="102"/>
        <v>0</v>
      </c>
      <c r="AJ317" s="29">
        <v>0</v>
      </c>
      <c r="AK317" s="29">
        <f t="shared" si="103"/>
        <v>0</v>
      </c>
      <c r="AL317" s="29">
        <v>0</v>
      </c>
      <c r="AM317" s="29">
        <f t="shared" si="104"/>
        <v>0</v>
      </c>
      <c r="AN317" s="29">
        <v>0</v>
      </c>
      <c r="AO317" s="29">
        <f t="shared" si="105"/>
        <v>0</v>
      </c>
      <c r="AP317" s="29">
        <v>0</v>
      </c>
      <c r="AQ317" s="29">
        <f t="shared" si="106"/>
        <v>0</v>
      </c>
      <c r="AR317" s="29">
        <v>0</v>
      </c>
      <c r="AS317" s="29">
        <f t="shared" si="107"/>
        <v>0</v>
      </c>
      <c r="AT317" s="29">
        <v>0</v>
      </c>
      <c r="AU317" s="29">
        <f t="shared" si="108"/>
        <v>0</v>
      </c>
      <c r="AV317" s="29">
        <v>0</v>
      </c>
      <c r="AW317" s="29">
        <f t="shared" si="109"/>
        <v>0</v>
      </c>
    </row>
    <row r="318" spans="1:49">
      <c r="A318" s="2">
        <v>496</v>
      </c>
      <c r="B318" s="2" t="s">
        <v>205</v>
      </c>
      <c r="C318" s="2" t="s">
        <v>521</v>
      </c>
      <c r="D318" s="3">
        <v>221.28</v>
      </c>
      <c r="E318" s="3">
        <v>21.72</v>
      </c>
      <c r="F318" s="29">
        <v>0</v>
      </c>
      <c r="G318" s="29">
        <f t="shared" si="88"/>
        <v>0</v>
      </c>
      <c r="H318" s="29">
        <v>0</v>
      </c>
      <c r="I318" s="29">
        <f t="shared" si="89"/>
        <v>0</v>
      </c>
      <c r="J318" s="29">
        <v>0</v>
      </c>
      <c r="K318" s="29">
        <f t="shared" si="90"/>
        <v>0</v>
      </c>
      <c r="L318" s="29">
        <v>0</v>
      </c>
      <c r="M318" s="29">
        <f t="shared" si="91"/>
        <v>0</v>
      </c>
      <c r="N318" s="29">
        <v>0</v>
      </c>
      <c r="O318" s="29">
        <f t="shared" si="92"/>
        <v>0</v>
      </c>
      <c r="P318" s="29">
        <v>0</v>
      </c>
      <c r="Q318" s="29">
        <f t="shared" si="93"/>
        <v>0</v>
      </c>
      <c r="R318" s="29">
        <v>0</v>
      </c>
      <c r="S318" s="29">
        <f t="shared" si="94"/>
        <v>0</v>
      </c>
      <c r="T318" s="29">
        <v>721600</v>
      </c>
      <c r="U318" s="29">
        <f t="shared" si="95"/>
        <v>7.323446802660721E-4</v>
      </c>
      <c r="V318" s="29">
        <v>0</v>
      </c>
      <c r="W318" s="29">
        <f t="shared" si="96"/>
        <v>0</v>
      </c>
      <c r="X318" s="29">
        <v>0</v>
      </c>
      <c r="Y318" s="29">
        <f t="shared" si="97"/>
        <v>0</v>
      </c>
      <c r="Z318" s="29">
        <v>0</v>
      </c>
      <c r="AA318" s="29">
        <f t="shared" si="98"/>
        <v>0</v>
      </c>
      <c r="AB318" s="29">
        <v>0</v>
      </c>
      <c r="AC318" s="29">
        <f t="shared" si="99"/>
        <v>0</v>
      </c>
      <c r="AD318" s="29">
        <v>0</v>
      </c>
      <c r="AE318" s="29">
        <f t="shared" si="100"/>
        <v>0</v>
      </c>
      <c r="AF318" s="29">
        <v>0</v>
      </c>
      <c r="AG318" s="29">
        <f t="shared" si="101"/>
        <v>0</v>
      </c>
      <c r="AH318" s="29">
        <v>0</v>
      </c>
      <c r="AI318" s="29">
        <f t="shared" si="102"/>
        <v>0</v>
      </c>
      <c r="AJ318" s="29">
        <v>0</v>
      </c>
      <c r="AK318" s="29">
        <f t="shared" si="103"/>
        <v>0</v>
      </c>
      <c r="AL318" s="29">
        <v>0</v>
      </c>
      <c r="AM318" s="29">
        <f t="shared" si="104"/>
        <v>0</v>
      </c>
      <c r="AN318" s="29">
        <v>0</v>
      </c>
      <c r="AO318" s="29">
        <f t="shared" si="105"/>
        <v>0</v>
      </c>
      <c r="AP318" s="29">
        <v>0</v>
      </c>
      <c r="AQ318" s="29">
        <f t="shared" si="106"/>
        <v>0</v>
      </c>
      <c r="AR318" s="29">
        <v>0</v>
      </c>
      <c r="AS318" s="29">
        <f t="shared" si="107"/>
        <v>0</v>
      </c>
      <c r="AT318" s="29">
        <v>0</v>
      </c>
      <c r="AU318" s="29">
        <f t="shared" si="108"/>
        <v>0</v>
      </c>
      <c r="AV318" s="29">
        <v>0</v>
      </c>
      <c r="AW318" s="29">
        <f t="shared" si="109"/>
        <v>0</v>
      </c>
    </row>
    <row r="319" spans="1:49">
      <c r="A319" s="2">
        <v>497</v>
      </c>
      <c r="B319" s="2" t="s">
        <v>205</v>
      </c>
      <c r="C319" s="2" t="s">
        <v>522</v>
      </c>
      <c r="D319" s="3">
        <v>221.28</v>
      </c>
      <c r="E319" s="3">
        <v>22.01</v>
      </c>
      <c r="F319" s="29">
        <v>0</v>
      </c>
      <c r="G319" s="29">
        <f t="shared" si="88"/>
        <v>0</v>
      </c>
      <c r="H319" s="29">
        <v>0</v>
      </c>
      <c r="I319" s="29">
        <f t="shared" si="89"/>
        <v>0</v>
      </c>
      <c r="J319" s="29">
        <v>0</v>
      </c>
      <c r="K319" s="29">
        <f t="shared" si="90"/>
        <v>0</v>
      </c>
      <c r="L319" s="29">
        <v>0</v>
      </c>
      <c r="M319" s="29">
        <f t="shared" si="91"/>
        <v>0</v>
      </c>
      <c r="N319" s="29">
        <v>0</v>
      </c>
      <c r="O319" s="29">
        <f t="shared" si="92"/>
        <v>0</v>
      </c>
      <c r="P319" s="29">
        <v>0</v>
      </c>
      <c r="Q319" s="29">
        <f t="shared" si="93"/>
        <v>0</v>
      </c>
      <c r="R319" s="29">
        <v>1539250</v>
      </c>
      <c r="S319" s="29">
        <f t="shared" si="94"/>
        <v>1.4393903503562048E-3</v>
      </c>
      <c r="T319" s="29">
        <v>0</v>
      </c>
      <c r="U319" s="29">
        <f t="shared" si="95"/>
        <v>0</v>
      </c>
      <c r="V319" s="29">
        <v>0</v>
      </c>
      <c r="W319" s="29">
        <f t="shared" si="96"/>
        <v>0</v>
      </c>
      <c r="X319" s="29">
        <v>0</v>
      </c>
      <c r="Y319" s="29">
        <f t="shared" si="97"/>
        <v>0</v>
      </c>
      <c r="Z319" s="29">
        <v>0</v>
      </c>
      <c r="AA319" s="29">
        <f t="shared" si="98"/>
        <v>0</v>
      </c>
      <c r="AB319" s="29">
        <v>0</v>
      </c>
      <c r="AC319" s="29">
        <f t="shared" si="99"/>
        <v>0</v>
      </c>
      <c r="AD319" s="29">
        <v>0</v>
      </c>
      <c r="AE319" s="29">
        <f t="shared" si="100"/>
        <v>0</v>
      </c>
      <c r="AF319" s="29">
        <v>0</v>
      </c>
      <c r="AG319" s="29">
        <f t="shared" si="101"/>
        <v>0</v>
      </c>
      <c r="AH319" s="29">
        <v>0</v>
      </c>
      <c r="AI319" s="29">
        <f t="shared" si="102"/>
        <v>0</v>
      </c>
      <c r="AJ319" s="29">
        <v>0</v>
      </c>
      <c r="AK319" s="29">
        <f t="shared" si="103"/>
        <v>0</v>
      </c>
      <c r="AL319" s="29">
        <v>0</v>
      </c>
      <c r="AM319" s="29">
        <f t="shared" si="104"/>
        <v>0</v>
      </c>
      <c r="AN319" s="29">
        <v>0</v>
      </c>
      <c r="AO319" s="29">
        <f t="shared" si="105"/>
        <v>0</v>
      </c>
      <c r="AP319" s="29">
        <v>0</v>
      </c>
      <c r="AQ319" s="29">
        <f t="shared" si="106"/>
        <v>0</v>
      </c>
      <c r="AR319" s="29">
        <v>0</v>
      </c>
      <c r="AS319" s="29">
        <f t="shared" si="107"/>
        <v>0</v>
      </c>
      <c r="AT319" s="29">
        <v>0</v>
      </c>
      <c r="AU319" s="29">
        <f t="shared" si="108"/>
        <v>0</v>
      </c>
      <c r="AV319" s="29">
        <v>0</v>
      </c>
      <c r="AW319" s="29">
        <f t="shared" si="109"/>
        <v>0</v>
      </c>
    </row>
    <row r="320" spans="1:49">
      <c r="A320" s="2">
        <v>498</v>
      </c>
      <c r="B320" s="2" t="s">
        <v>205</v>
      </c>
      <c r="C320" s="2" t="s">
        <v>523</v>
      </c>
      <c r="D320" s="3">
        <v>221.4</v>
      </c>
      <c r="E320" s="3">
        <v>10.02</v>
      </c>
      <c r="F320" s="29">
        <v>0</v>
      </c>
      <c r="G320" s="29">
        <f t="shared" si="88"/>
        <v>0</v>
      </c>
      <c r="H320" s="29">
        <v>0</v>
      </c>
      <c r="I320" s="29">
        <f t="shared" si="89"/>
        <v>0</v>
      </c>
      <c r="J320" s="29">
        <v>0</v>
      </c>
      <c r="K320" s="29">
        <f t="shared" si="90"/>
        <v>0</v>
      </c>
      <c r="L320" s="29">
        <v>0</v>
      </c>
      <c r="M320" s="29">
        <f t="shared" si="91"/>
        <v>0</v>
      </c>
      <c r="N320" s="29">
        <v>0</v>
      </c>
      <c r="O320" s="29">
        <f t="shared" si="92"/>
        <v>0</v>
      </c>
      <c r="P320" s="29">
        <v>0</v>
      </c>
      <c r="Q320" s="29">
        <f t="shared" si="93"/>
        <v>0</v>
      </c>
      <c r="R320" s="29">
        <v>0</v>
      </c>
      <c r="S320" s="29">
        <f t="shared" si="94"/>
        <v>0</v>
      </c>
      <c r="T320" s="29">
        <v>0</v>
      </c>
      <c r="U320" s="29">
        <f t="shared" si="95"/>
        <v>0</v>
      </c>
      <c r="V320" s="29">
        <v>0</v>
      </c>
      <c r="W320" s="29">
        <f t="shared" si="96"/>
        <v>0</v>
      </c>
      <c r="X320" s="29">
        <v>0</v>
      </c>
      <c r="Y320" s="29">
        <f t="shared" si="97"/>
        <v>0</v>
      </c>
      <c r="Z320" s="29">
        <v>0</v>
      </c>
      <c r="AA320" s="29">
        <f t="shared" si="98"/>
        <v>0</v>
      </c>
      <c r="AB320" s="29">
        <v>0</v>
      </c>
      <c r="AC320" s="29">
        <f t="shared" si="99"/>
        <v>0</v>
      </c>
      <c r="AD320" s="29">
        <v>0</v>
      </c>
      <c r="AE320" s="29">
        <f t="shared" si="100"/>
        <v>0</v>
      </c>
      <c r="AF320" s="29">
        <v>0</v>
      </c>
      <c r="AG320" s="29">
        <f t="shared" si="101"/>
        <v>0</v>
      </c>
      <c r="AH320" s="29">
        <v>0</v>
      </c>
      <c r="AI320" s="29">
        <f t="shared" si="102"/>
        <v>0</v>
      </c>
      <c r="AJ320" s="29">
        <v>0</v>
      </c>
      <c r="AK320" s="29">
        <f t="shared" si="103"/>
        <v>0</v>
      </c>
      <c r="AL320" s="29">
        <v>0</v>
      </c>
      <c r="AM320" s="29">
        <f t="shared" si="104"/>
        <v>0</v>
      </c>
      <c r="AN320" s="29">
        <v>0</v>
      </c>
      <c r="AO320" s="29">
        <f t="shared" si="105"/>
        <v>0</v>
      </c>
      <c r="AP320" s="29">
        <v>1808640</v>
      </c>
      <c r="AQ320" s="29">
        <f t="shared" si="106"/>
        <v>1.5106234371859066E-2</v>
      </c>
      <c r="AR320" s="29">
        <v>1671040</v>
      </c>
      <c r="AS320" s="29">
        <f t="shared" si="107"/>
        <v>1.6085176302255307E-2</v>
      </c>
      <c r="AT320" s="29">
        <v>9708750</v>
      </c>
      <c r="AU320" s="29">
        <f t="shared" si="108"/>
        <v>7.041676457970357E-2</v>
      </c>
      <c r="AV320" s="29">
        <v>8516518</v>
      </c>
      <c r="AW320" s="29">
        <f t="shared" si="109"/>
        <v>5.7530828766712859E-2</v>
      </c>
    </row>
    <row r="321" spans="1:49">
      <c r="A321" s="2">
        <v>499</v>
      </c>
      <c r="B321" s="2" t="s">
        <v>205</v>
      </c>
      <c r="C321" s="2" t="s">
        <v>524</v>
      </c>
      <c r="D321" s="3">
        <v>221.4</v>
      </c>
      <c r="E321" s="3">
        <v>17.47</v>
      </c>
      <c r="F321" s="29">
        <v>0</v>
      </c>
      <c r="G321" s="29">
        <f t="shared" si="88"/>
        <v>0</v>
      </c>
      <c r="H321" s="29">
        <v>0</v>
      </c>
      <c r="I321" s="29">
        <f t="shared" si="89"/>
        <v>0</v>
      </c>
      <c r="J321" s="29">
        <v>0</v>
      </c>
      <c r="K321" s="29">
        <f t="shared" si="90"/>
        <v>0</v>
      </c>
      <c r="L321" s="29">
        <v>0</v>
      </c>
      <c r="M321" s="29">
        <f t="shared" si="91"/>
        <v>0</v>
      </c>
      <c r="N321" s="29">
        <v>0</v>
      </c>
      <c r="O321" s="29">
        <f t="shared" si="92"/>
        <v>0</v>
      </c>
      <c r="P321" s="29">
        <v>0</v>
      </c>
      <c r="Q321" s="29">
        <f t="shared" si="93"/>
        <v>0</v>
      </c>
      <c r="R321" s="29">
        <v>0</v>
      </c>
      <c r="S321" s="29">
        <f t="shared" si="94"/>
        <v>0</v>
      </c>
      <c r="T321" s="29">
        <v>0</v>
      </c>
      <c r="U321" s="29">
        <f t="shared" si="95"/>
        <v>0</v>
      </c>
      <c r="V321" s="29">
        <v>13379903</v>
      </c>
      <c r="W321" s="29">
        <f t="shared" si="96"/>
        <v>3.2451227109001876E-2</v>
      </c>
      <c r="X321" s="29">
        <v>5942140.5</v>
      </c>
      <c r="Y321" s="29">
        <f t="shared" si="97"/>
        <v>1.615686113107024E-2</v>
      </c>
      <c r="Z321" s="29">
        <v>0</v>
      </c>
      <c r="AA321" s="29">
        <f t="shared" si="98"/>
        <v>0</v>
      </c>
      <c r="AB321" s="29">
        <v>0</v>
      </c>
      <c r="AC321" s="29">
        <f t="shared" si="99"/>
        <v>0</v>
      </c>
      <c r="AD321" s="29">
        <v>0</v>
      </c>
      <c r="AE321" s="29">
        <f t="shared" si="100"/>
        <v>0</v>
      </c>
      <c r="AF321" s="29">
        <v>0</v>
      </c>
      <c r="AG321" s="29">
        <f t="shared" si="101"/>
        <v>0</v>
      </c>
      <c r="AH321" s="29">
        <v>0</v>
      </c>
      <c r="AI321" s="29">
        <f t="shared" si="102"/>
        <v>0</v>
      </c>
      <c r="AJ321" s="29">
        <v>0</v>
      </c>
      <c r="AK321" s="29">
        <f t="shared" si="103"/>
        <v>0</v>
      </c>
      <c r="AL321" s="29">
        <v>0</v>
      </c>
      <c r="AM321" s="29">
        <f t="shared" si="104"/>
        <v>0</v>
      </c>
      <c r="AN321" s="29">
        <v>0</v>
      </c>
      <c r="AO321" s="29">
        <f t="shared" si="105"/>
        <v>0</v>
      </c>
      <c r="AP321" s="29">
        <v>0</v>
      </c>
      <c r="AQ321" s="29">
        <f t="shared" si="106"/>
        <v>0</v>
      </c>
      <c r="AR321" s="29">
        <v>0</v>
      </c>
      <c r="AS321" s="29">
        <f t="shared" si="107"/>
        <v>0</v>
      </c>
      <c r="AT321" s="29">
        <v>0</v>
      </c>
      <c r="AU321" s="29">
        <f t="shared" si="108"/>
        <v>0</v>
      </c>
      <c r="AV321" s="29">
        <v>0</v>
      </c>
      <c r="AW321" s="29">
        <f t="shared" si="109"/>
        <v>0</v>
      </c>
    </row>
    <row r="322" spans="1:49">
      <c r="A322" s="2">
        <v>500</v>
      </c>
      <c r="B322" s="2" t="s">
        <v>205</v>
      </c>
      <c r="C322" s="2" t="s">
        <v>525</v>
      </c>
      <c r="D322" s="3">
        <v>221.4</v>
      </c>
      <c r="E322" s="3">
        <v>24.44</v>
      </c>
      <c r="F322" s="29">
        <v>0</v>
      </c>
      <c r="G322" s="29">
        <f t="shared" si="88"/>
        <v>0</v>
      </c>
      <c r="H322" s="29">
        <v>0</v>
      </c>
      <c r="I322" s="29">
        <f t="shared" si="89"/>
        <v>0</v>
      </c>
      <c r="J322" s="29">
        <v>0</v>
      </c>
      <c r="K322" s="29">
        <f t="shared" si="90"/>
        <v>0</v>
      </c>
      <c r="L322" s="29">
        <v>0</v>
      </c>
      <c r="M322" s="29">
        <f t="shared" si="91"/>
        <v>0</v>
      </c>
      <c r="N322" s="29">
        <v>0</v>
      </c>
      <c r="O322" s="29">
        <f t="shared" si="92"/>
        <v>0</v>
      </c>
      <c r="P322" s="29">
        <v>77760</v>
      </c>
      <c r="Q322" s="29">
        <f t="shared" si="93"/>
        <v>8.0541168515036533E-5</v>
      </c>
      <c r="R322" s="29">
        <v>1452190.5</v>
      </c>
      <c r="S322" s="29">
        <f t="shared" si="94"/>
        <v>1.3579788809998064E-3</v>
      </c>
      <c r="T322" s="29">
        <v>1854750</v>
      </c>
      <c r="U322" s="29">
        <f t="shared" si="95"/>
        <v>1.8823673721223631E-3</v>
      </c>
      <c r="V322" s="29">
        <v>0</v>
      </c>
      <c r="W322" s="29">
        <f t="shared" si="96"/>
        <v>0</v>
      </c>
      <c r="X322" s="29">
        <v>0</v>
      </c>
      <c r="Y322" s="29">
        <f t="shared" si="97"/>
        <v>0</v>
      </c>
      <c r="Z322" s="29">
        <v>0</v>
      </c>
      <c r="AA322" s="29">
        <f t="shared" si="98"/>
        <v>0</v>
      </c>
      <c r="AB322" s="29">
        <v>0</v>
      </c>
      <c r="AC322" s="29">
        <f t="shared" si="99"/>
        <v>0</v>
      </c>
      <c r="AD322" s="29">
        <v>0</v>
      </c>
      <c r="AE322" s="29">
        <f t="shared" si="100"/>
        <v>0</v>
      </c>
      <c r="AF322" s="29">
        <v>0</v>
      </c>
      <c r="AG322" s="29">
        <f t="shared" si="101"/>
        <v>0</v>
      </c>
      <c r="AH322" s="29">
        <v>0</v>
      </c>
      <c r="AI322" s="29">
        <f t="shared" si="102"/>
        <v>0</v>
      </c>
      <c r="AJ322" s="29">
        <v>0</v>
      </c>
      <c r="AK322" s="29">
        <f t="shared" si="103"/>
        <v>0</v>
      </c>
      <c r="AL322" s="29">
        <v>0</v>
      </c>
      <c r="AM322" s="29">
        <f t="shared" si="104"/>
        <v>0</v>
      </c>
      <c r="AN322" s="29">
        <v>0</v>
      </c>
      <c r="AO322" s="29">
        <f t="shared" si="105"/>
        <v>0</v>
      </c>
      <c r="AP322" s="29">
        <v>0</v>
      </c>
      <c r="AQ322" s="29">
        <f t="shared" si="106"/>
        <v>0</v>
      </c>
      <c r="AR322" s="29">
        <v>0</v>
      </c>
      <c r="AS322" s="29">
        <f t="shared" si="107"/>
        <v>0</v>
      </c>
      <c r="AT322" s="29">
        <v>0</v>
      </c>
      <c r="AU322" s="29">
        <f t="shared" si="108"/>
        <v>0</v>
      </c>
      <c r="AV322" s="29">
        <v>0</v>
      </c>
      <c r="AW322" s="29">
        <f t="shared" si="109"/>
        <v>0</v>
      </c>
    </row>
    <row r="323" spans="1:49">
      <c r="A323" s="2">
        <v>501</v>
      </c>
      <c r="B323" s="2" t="s">
        <v>205</v>
      </c>
      <c r="C323" s="2" t="s">
        <v>526</v>
      </c>
      <c r="D323" s="3">
        <v>221.52</v>
      </c>
      <c r="E323" s="3">
        <v>12.65</v>
      </c>
      <c r="F323" s="29">
        <v>0</v>
      </c>
      <c r="G323" s="29">
        <f t="shared" si="88"/>
        <v>0</v>
      </c>
      <c r="H323" s="29">
        <v>0</v>
      </c>
      <c r="I323" s="29">
        <f t="shared" si="89"/>
        <v>0</v>
      </c>
      <c r="J323" s="29">
        <v>0</v>
      </c>
      <c r="K323" s="29">
        <f t="shared" si="90"/>
        <v>0</v>
      </c>
      <c r="L323" s="29">
        <v>0</v>
      </c>
      <c r="M323" s="29">
        <f t="shared" si="91"/>
        <v>0</v>
      </c>
      <c r="N323" s="29">
        <v>0</v>
      </c>
      <c r="O323" s="29">
        <f t="shared" si="92"/>
        <v>0</v>
      </c>
      <c r="P323" s="29">
        <v>0</v>
      </c>
      <c r="Q323" s="29">
        <f t="shared" si="93"/>
        <v>0</v>
      </c>
      <c r="R323" s="29">
        <v>0</v>
      </c>
      <c r="S323" s="29">
        <f t="shared" si="94"/>
        <v>0</v>
      </c>
      <c r="T323" s="29">
        <v>0</v>
      </c>
      <c r="U323" s="29">
        <f t="shared" si="95"/>
        <v>0</v>
      </c>
      <c r="V323" s="29">
        <v>0</v>
      </c>
      <c r="W323" s="29">
        <f t="shared" si="96"/>
        <v>0</v>
      </c>
      <c r="X323" s="29">
        <v>0</v>
      </c>
      <c r="Y323" s="29">
        <f t="shared" si="97"/>
        <v>0</v>
      </c>
      <c r="Z323" s="29">
        <v>0</v>
      </c>
      <c r="AA323" s="29">
        <f t="shared" si="98"/>
        <v>0</v>
      </c>
      <c r="AB323" s="29">
        <v>0</v>
      </c>
      <c r="AC323" s="29">
        <f t="shared" si="99"/>
        <v>0</v>
      </c>
      <c r="AD323" s="29">
        <v>0</v>
      </c>
      <c r="AE323" s="29">
        <f t="shared" si="100"/>
        <v>0</v>
      </c>
      <c r="AF323" s="29">
        <v>0</v>
      </c>
      <c r="AG323" s="29">
        <f t="shared" si="101"/>
        <v>0</v>
      </c>
      <c r="AH323" s="29">
        <v>0</v>
      </c>
      <c r="AI323" s="29">
        <f t="shared" si="102"/>
        <v>0</v>
      </c>
      <c r="AJ323" s="29">
        <v>0</v>
      </c>
      <c r="AK323" s="29">
        <f t="shared" si="103"/>
        <v>0</v>
      </c>
      <c r="AL323" s="29">
        <v>0</v>
      </c>
      <c r="AM323" s="29">
        <f t="shared" si="104"/>
        <v>0</v>
      </c>
      <c r="AN323" s="29">
        <v>0</v>
      </c>
      <c r="AO323" s="29">
        <f t="shared" si="105"/>
        <v>0</v>
      </c>
      <c r="AP323" s="29">
        <v>2325750</v>
      </c>
      <c r="AQ323" s="29">
        <f t="shared" si="106"/>
        <v>1.9425272354007001E-2</v>
      </c>
      <c r="AR323" s="29">
        <v>2858250</v>
      </c>
      <c r="AS323" s="29">
        <f t="shared" si="107"/>
        <v>2.7513078780831833E-2</v>
      </c>
      <c r="AT323" s="29">
        <v>0</v>
      </c>
      <c r="AU323" s="29">
        <f t="shared" si="108"/>
        <v>0</v>
      </c>
      <c r="AV323" s="29">
        <v>0</v>
      </c>
      <c r="AW323" s="29">
        <f t="shared" si="109"/>
        <v>0</v>
      </c>
    </row>
    <row r="324" spans="1:49">
      <c r="A324" s="2">
        <v>502</v>
      </c>
      <c r="B324" s="2" t="s">
        <v>205</v>
      </c>
      <c r="C324" s="2" t="s">
        <v>527</v>
      </c>
      <c r="D324" s="3">
        <v>221.52</v>
      </c>
      <c r="E324" s="3">
        <v>13.09</v>
      </c>
      <c r="F324" s="29">
        <v>0</v>
      </c>
      <c r="G324" s="29">
        <f t="shared" ref="G324:G387" si="110">F324/149076630.492187</f>
        <v>0</v>
      </c>
      <c r="H324" s="29">
        <v>0</v>
      </c>
      <c r="I324" s="29">
        <f t="shared" ref="I324:I387" si="111">H324/152138194.992187</f>
        <v>0</v>
      </c>
      <c r="J324" s="29">
        <v>0</v>
      </c>
      <c r="K324" s="29">
        <f t="shared" ref="K324:K387" si="112">J324/688210563.591797</f>
        <v>0</v>
      </c>
      <c r="L324" s="29">
        <v>0</v>
      </c>
      <c r="M324" s="29">
        <f t="shared" ref="M324:M387" si="113">L324/877812299.710937</f>
        <v>0</v>
      </c>
      <c r="N324" s="29">
        <v>0</v>
      </c>
      <c r="O324" s="29">
        <f t="shared" ref="O324:O387" si="114">N324/1038139587.32617</f>
        <v>0</v>
      </c>
      <c r="P324" s="29">
        <v>0</v>
      </c>
      <c r="Q324" s="29">
        <f t="shared" ref="Q324:Q387" si="115">P324/965468982.306641</f>
        <v>0</v>
      </c>
      <c r="R324" s="29">
        <v>0</v>
      </c>
      <c r="S324" s="29">
        <f t="shared" ref="S324:S387" si="116">R324/1069376350.63281</f>
        <v>0</v>
      </c>
      <c r="T324" s="29">
        <v>0</v>
      </c>
      <c r="U324" s="29">
        <f t="shared" ref="U324:U387" si="117">T324/985328383.539062</f>
        <v>0</v>
      </c>
      <c r="V324" s="29">
        <v>0</v>
      </c>
      <c r="W324" s="29">
        <f t="shared" ref="W324:W387" si="118">V324/412308075.594727</f>
        <v>0</v>
      </c>
      <c r="X324" s="29">
        <v>0</v>
      </c>
      <c r="Y324" s="29">
        <f t="shared" ref="Y324:Y387" si="119">X324/367778150.210937</f>
        <v>0</v>
      </c>
      <c r="Z324" s="29">
        <v>0</v>
      </c>
      <c r="AA324" s="29">
        <f t="shared" ref="AA324:AA387" si="120">Z324/262002417.734619</f>
        <v>0</v>
      </c>
      <c r="AB324" s="29">
        <v>0</v>
      </c>
      <c r="AC324" s="29">
        <f t="shared" ref="AC324:AC387" si="121">AB324/305687020.464844</f>
        <v>0</v>
      </c>
      <c r="AD324" s="29">
        <v>0</v>
      </c>
      <c r="AE324" s="29">
        <f t="shared" ref="AE324:AE387" si="122">AD324/214465381.402344</f>
        <v>0</v>
      </c>
      <c r="AF324" s="29">
        <v>0</v>
      </c>
      <c r="AG324" s="29">
        <f t="shared" ref="AG324:AG387" si="123">AF324/212276368.335937</f>
        <v>0</v>
      </c>
      <c r="AH324" s="29">
        <v>3875200</v>
      </c>
      <c r="AI324" s="29">
        <f t="shared" ref="AI324:AI387" si="124">AH324/243985040.242187</f>
        <v>1.5882941003896624E-2</v>
      </c>
      <c r="AJ324" s="29">
        <v>4171200</v>
      </c>
      <c r="AK324" s="29">
        <f t="shared" ref="AK324:AK387" si="125">AJ324/256814236.765625</f>
        <v>1.6242090207042297E-2</v>
      </c>
      <c r="AL324" s="29">
        <v>2575753.75</v>
      </c>
      <c r="AM324" s="29">
        <f t="shared" ref="AM324:AM387" si="126">AL324/113407809.335937</f>
        <v>2.2712313773472985E-2</v>
      </c>
      <c r="AN324" s="29">
        <v>2023272.75</v>
      </c>
      <c r="AO324" s="29">
        <f t="shared" ref="AO324:AO387" si="127">AN324/112751810.458984</f>
        <v>1.7944481261664626E-2</v>
      </c>
      <c r="AP324" s="29">
        <v>336400</v>
      </c>
      <c r="AQ324" s="29">
        <f t="shared" ref="AQ324:AQ387" si="128">AP324/119728051.046875</f>
        <v>2.8097007932443106E-3</v>
      </c>
      <c r="AR324" s="29">
        <v>158000</v>
      </c>
      <c r="AS324" s="29">
        <f t="shared" ref="AS324:AS387" si="129">AR324/103886955.828125</f>
        <v>1.520883914063301E-3</v>
      </c>
      <c r="AT324" s="29">
        <v>0</v>
      </c>
      <c r="AU324" s="29">
        <f t="shared" ref="AU324:AU387" si="130">AT324/137875547.931641</f>
        <v>0</v>
      </c>
      <c r="AV324" s="29">
        <v>0</v>
      </c>
      <c r="AW324" s="29">
        <f t="shared" ref="AW324:AW387" si="131">AV324/148033987.734375</f>
        <v>0</v>
      </c>
    </row>
    <row r="325" spans="1:49">
      <c r="A325" s="2">
        <v>503</v>
      </c>
      <c r="B325" s="2" t="s">
        <v>205</v>
      </c>
      <c r="C325" s="2" t="s">
        <v>528</v>
      </c>
      <c r="D325" s="3">
        <v>221.64</v>
      </c>
      <c r="E325" s="3">
        <v>19.46</v>
      </c>
      <c r="F325" s="29">
        <v>0</v>
      </c>
      <c r="G325" s="29">
        <f t="shared" si="110"/>
        <v>0</v>
      </c>
      <c r="H325" s="29">
        <v>0</v>
      </c>
      <c r="I325" s="29">
        <f t="shared" si="111"/>
        <v>0</v>
      </c>
      <c r="J325" s="29">
        <v>0</v>
      </c>
      <c r="K325" s="29">
        <f t="shared" si="112"/>
        <v>0</v>
      </c>
      <c r="L325" s="29">
        <v>0</v>
      </c>
      <c r="M325" s="29">
        <f t="shared" si="113"/>
        <v>0</v>
      </c>
      <c r="N325" s="29">
        <v>0</v>
      </c>
      <c r="O325" s="29">
        <f t="shared" si="114"/>
        <v>0</v>
      </c>
      <c r="P325" s="29">
        <v>0</v>
      </c>
      <c r="Q325" s="29">
        <f t="shared" si="115"/>
        <v>0</v>
      </c>
      <c r="R325" s="29">
        <v>0</v>
      </c>
      <c r="S325" s="29">
        <f t="shared" si="116"/>
        <v>0</v>
      </c>
      <c r="T325" s="29">
        <v>0</v>
      </c>
      <c r="U325" s="29">
        <f t="shared" si="117"/>
        <v>0</v>
      </c>
      <c r="V325" s="29">
        <v>564571.4375</v>
      </c>
      <c r="W325" s="29">
        <f t="shared" si="118"/>
        <v>1.3692951240056195E-3</v>
      </c>
      <c r="X325" s="29">
        <v>471714.28125</v>
      </c>
      <c r="Y325" s="29">
        <f t="shared" si="119"/>
        <v>1.2826055081832648E-3</v>
      </c>
      <c r="Z325" s="29">
        <v>0</v>
      </c>
      <c r="AA325" s="29">
        <f t="shared" si="120"/>
        <v>0</v>
      </c>
      <c r="AB325" s="29">
        <v>0</v>
      </c>
      <c r="AC325" s="29">
        <f t="shared" si="121"/>
        <v>0</v>
      </c>
      <c r="AD325" s="29">
        <v>0</v>
      </c>
      <c r="AE325" s="29">
        <f t="shared" si="122"/>
        <v>0</v>
      </c>
      <c r="AF325" s="29">
        <v>0</v>
      </c>
      <c r="AG325" s="29">
        <f t="shared" si="123"/>
        <v>0</v>
      </c>
      <c r="AH325" s="29">
        <v>0</v>
      </c>
      <c r="AI325" s="29">
        <f t="shared" si="124"/>
        <v>0</v>
      </c>
      <c r="AJ325" s="29">
        <v>0</v>
      </c>
      <c r="AK325" s="29">
        <f t="shared" si="125"/>
        <v>0</v>
      </c>
      <c r="AL325" s="29">
        <v>0</v>
      </c>
      <c r="AM325" s="29">
        <f t="shared" si="126"/>
        <v>0</v>
      </c>
      <c r="AN325" s="29">
        <v>0</v>
      </c>
      <c r="AO325" s="29">
        <f t="shared" si="127"/>
        <v>0</v>
      </c>
      <c r="AP325" s="29">
        <v>0</v>
      </c>
      <c r="AQ325" s="29">
        <f t="shared" si="128"/>
        <v>0</v>
      </c>
      <c r="AR325" s="29">
        <v>0</v>
      </c>
      <c r="AS325" s="29">
        <f t="shared" si="129"/>
        <v>0</v>
      </c>
      <c r="AT325" s="29">
        <v>0</v>
      </c>
      <c r="AU325" s="29">
        <f t="shared" si="130"/>
        <v>0</v>
      </c>
      <c r="AV325" s="29">
        <v>0</v>
      </c>
      <c r="AW325" s="29">
        <f t="shared" si="131"/>
        <v>0</v>
      </c>
    </row>
    <row r="326" spans="1:49">
      <c r="A326" s="2">
        <v>504</v>
      </c>
      <c r="B326" s="2" t="s">
        <v>205</v>
      </c>
      <c r="C326" s="2" t="s">
        <v>529</v>
      </c>
      <c r="D326" s="3">
        <v>222.24</v>
      </c>
      <c r="E326" s="3">
        <v>15.42</v>
      </c>
      <c r="F326" s="29">
        <v>0</v>
      </c>
      <c r="G326" s="29">
        <f t="shared" si="110"/>
        <v>0</v>
      </c>
      <c r="H326" s="29">
        <v>0</v>
      </c>
      <c r="I326" s="29">
        <f t="shared" si="111"/>
        <v>0</v>
      </c>
      <c r="J326" s="29">
        <v>0</v>
      </c>
      <c r="K326" s="29">
        <f t="shared" si="112"/>
        <v>0</v>
      </c>
      <c r="L326" s="29">
        <v>0</v>
      </c>
      <c r="M326" s="29">
        <f t="shared" si="113"/>
        <v>0</v>
      </c>
      <c r="N326" s="29">
        <v>0</v>
      </c>
      <c r="O326" s="29">
        <f t="shared" si="114"/>
        <v>0</v>
      </c>
      <c r="P326" s="29">
        <v>0</v>
      </c>
      <c r="Q326" s="29">
        <f t="shared" si="115"/>
        <v>0</v>
      </c>
      <c r="R326" s="29">
        <v>0</v>
      </c>
      <c r="S326" s="29">
        <f t="shared" si="116"/>
        <v>0</v>
      </c>
      <c r="T326" s="29">
        <v>0</v>
      </c>
      <c r="U326" s="29">
        <f t="shared" si="117"/>
        <v>0</v>
      </c>
      <c r="V326" s="29">
        <v>0</v>
      </c>
      <c r="W326" s="29">
        <f t="shared" si="118"/>
        <v>0</v>
      </c>
      <c r="X326" s="29">
        <v>0</v>
      </c>
      <c r="Y326" s="29">
        <f t="shared" si="119"/>
        <v>0</v>
      </c>
      <c r="Z326" s="29">
        <v>370450</v>
      </c>
      <c r="AA326" s="29">
        <f t="shared" si="120"/>
        <v>1.4139182500797647E-3</v>
      </c>
      <c r="AB326" s="29">
        <v>773250</v>
      </c>
      <c r="AC326" s="29">
        <f t="shared" si="121"/>
        <v>2.5295480286475847E-3</v>
      </c>
      <c r="AD326" s="29">
        <v>0</v>
      </c>
      <c r="AE326" s="29">
        <f t="shared" si="122"/>
        <v>0</v>
      </c>
      <c r="AF326" s="29">
        <v>1070752.96875</v>
      </c>
      <c r="AG326" s="29">
        <f t="shared" si="123"/>
        <v>5.0441458799383868E-3</v>
      </c>
      <c r="AH326" s="29">
        <v>0</v>
      </c>
      <c r="AI326" s="29">
        <f t="shared" si="124"/>
        <v>0</v>
      </c>
      <c r="AJ326" s="29">
        <v>0</v>
      </c>
      <c r="AK326" s="29">
        <f t="shared" si="125"/>
        <v>0</v>
      </c>
      <c r="AL326" s="29">
        <v>0</v>
      </c>
      <c r="AM326" s="29">
        <f t="shared" si="126"/>
        <v>0</v>
      </c>
      <c r="AN326" s="29">
        <v>0</v>
      </c>
      <c r="AO326" s="29">
        <f t="shared" si="127"/>
        <v>0</v>
      </c>
      <c r="AP326" s="29">
        <v>0</v>
      </c>
      <c r="AQ326" s="29">
        <f t="shared" si="128"/>
        <v>0</v>
      </c>
      <c r="AR326" s="29">
        <v>0</v>
      </c>
      <c r="AS326" s="29">
        <f t="shared" si="129"/>
        <v>0</v>
      </c>
      <c r="AT326" s="29">
        <v>0</v>
      </c>
      <c r="AU326" s="29">
        <f t="shared" si="130"/>
        <v>0</v>
      </c>
      <c r="AV326" s="29">
        <v>0</v>
      </c>
      <c r="AW326" s="29">
        <f t="shared" si="131"/>
        <v>0</v>
      </c>
    </row>
    <row r="327" spans="1:49">
      <c r="A327" s="2">
        <v>505</v>
      </c>
      <c r="B327" s="2" t="s">
        <v>205</v>
      </c>
      <c r="C327" s="2" t="s">
        <v>530</v>
      </c>
      <c r="D327" s="3">
        <v>222.24</v>
      </c>
      <c r="E327" s="3">
        <v>17.82</v>
      </c>
      <c r="F327" s="29">
        <v>0</v>
      </c>
      <c r="G327" s="29">
        <f t="shared" si="110"/>
        <v>0</v>
      </c>
      <c r="H327" s="29">
        <v>0</v>
      </c>
      <c r="I327" s="29">
        <f t="shared" si="111"/>
        <v>0</v>
      </c>
      <c r="J327" s="29">
        <v>0</v>
      </c>
      <c r="K327" s="29">
        <f t="shared" si="112"/>
        <v>0</v>
      </c>
      <c r="L327" s="29">
        <v>0</v>
      </c>
      <c r="M327" s="29">
        <f t="shared" si="113"/>
        <v>0</v>
      </c>
      <c r="N327" s="29">
        <v>0</v>
      </c>
      <c r="O327" s="29">
        <f t="shared" si="114"/>
        <v>0</v>
      </c>
      <c r="P327" s="29">
        <v>0</v>
      </c>
      <c r="Q327" s="29">
        <f t="shared" si="115"/>
        <v>0</v>
      </c>
      <c r="R327" s="29">
        <v>0</v>
      </c>
      <c r="S327" s="29">
        <f t="shared" si="116"/>
        <v>0</v>
      </c>
      <c r="T327" s="29">
        <v>0</v>
      </c>
      <c r="U327" s="29">
        <f t="shared" si="117"/>
        <v>0</v>
      </c>
      <c r="V327" s="29">
        <v>0</v>
      </c>
      <c r="W327" s="29">
        <f t="shared" si="118"/>
        <v>0</v>
      </c>
      <c r="X327" s="29">
        <v>839066.6875</v>
      </c>
      <c r="Y327" s="29">
        <f t="shared" si="119"/>
        <v>2.2814478973771503E-3</v>
      </c>
      <c r="Z327" s="29">
        <v>0</v>
      </c>
      <c r="AA327" s="29">
        <f t="shared" si="120"/>
        <v>0</v>
      </c>
      <c r="AB327" s="29">
        <v>0</v>
      </c>
      <c r="AC327" s="29">
        <f t="shared" si="121"/>
        <v>0</v>
      </c>
      <c r="AD327" s="29">
        <v>0</v>
      </c>
      <c r="AE327" s="29">
        <f t="shared" si="122"/>
        <v>0</v>
      </c>
      <c r="AF327" s="29">
        <v>0</v>
      </c>
      <c r="AG327" s="29">
        <f t="shared" si="123"/>
        <v>0</v>
      </c>
      <c r="AH327" s="29">
        <v>0</v>
      </c>
      <c r="AI327" s="29">
        <f t="shared" si="124"/>
        <v>0</v>
      </c>
      <c r="AJ327" s="29">
        <v>0</v>
      </c>
      <c r="AK327" s="29">
        <f t="shared" si="125"/>
        <v>0</v>
      </c>
      <c r="AL327" s="29">
        <v>0</v>
      </c>
      <c r="AM327" s="29">
        <f t="shared" si="126"/>
        <v>0</v>
      </c>
      <c r="AN327" s="29">
        <v>0</v>
      </c>
      <c r="AO327" s="29">
        <f t="shared" si="127"/>
        <v>0</v>
      </c>
      <c r="AP327" s="29">
        <v>0</v>
      </c>
      <c r="AQ327" s="29">
        <f t="shared" si="128"/>
        <v>0</v>
      </c>
      <c r="AR327" s="29">
        <v>0</v>
      </c>
      <c r="AS327" s="29">
        <f t="shared" si="129"/>
        <v>0</v>
      </c>
      <c r="AT327" s="29">
        <v>0</v>
      </c>
      <c r="AU327" s="29">
        <f t="shared" si="130"/>
        <v>0</v>
      </c>
      <c r="AV327" s="29">
        <v>0</v>
      </c>
      <c r="AW327" s="29">
        <f t="shared" si="131"/>
        <v>0</v>
      </c>
    </row>
    <row r="328" spans="1:49">
      <c r="A328" s="2">
        <v>506</v>
      </c>
      <c r="B328" s="2" t="s">
        <v>205</v>
      </c>
      <c r="C328" s="2" t="s">
        <v>531</v>
      </c>
      <c r="D328" s="3">
        <v>222.36</v>
      </c>
      <c r="E328" s="3">
        <v>22.24</v>
      </c>
      <c r="F328" s="29">
        <v>0</v>
      </c>
      <c r="G328" s="29">
        <f t="shared" si="110"/>
        <v>0</v>
      </c>
      <c r="H328" s="29">
        <v>0</v>
      </c>
      <c r="I328" s="29">
        <f t="shared" si="111"/>
        <v>0</v>
      </c>
      <c r="J328" s="29">
        <v>0</v>
      </c>
      <c r="K328" s="29">
        <f t="shared" si="112"/>
        <v>0</v>
      </c>
      <c r="L328" s="29">
        <v>0</v>
      </c>
      <c r="M328" s="29">
        <f t="shared" si="113"/>
        <v>0</v>
      </c>
      <c r="N328" s="29">
        <v>300857.15625</v>
      </c>
      <c r="O328" s="29">
        <f t="shared" si="114"/>
        <v>2.8980414572657518E-4</v>
      </c>
      <c r="P328" s="29">
        <v>542250</v>
      </c>
      <c r="Q328" s="29">
        <f t="shared" si="115"/>
        <v>5.6164414386932306E-4</v>
      </c>
      <c r="R328" s="29">
        <v>0</v>
      </c>
      <c r="S328" s="29">
        <f t="shared" si="116"/>
        <v>0</v>
      </c>
      <c r="T328" s="29">
        <v>0</v>
      </c>
      <c r="U328" s="29">
        <f t="shared" si="117"/>
        <v>0</v>
      </c>
      <c r="V328" s="29">
        <v>0</v>
      </c>
      <c r="W328" s="29">
        <f t="shared" si="118"/>
        <v>0</v>
      </c>
      <c r="X328" s="29">
        <v>0</v>
      </c>
      <c r="Y328" s="29">
        <f t="shared" si="119"/>
        <v>0</v>
      </c>
      <c r="Z328" s="29">
        <v>0</v>
      </c>
      <c r="AA328" s="29">
        <f t="shared" si="120"/>
        <v>0</v>
      </c>
      <c r="AB328" s="29">
        <v>0</v>
      </c>
      <c r="AC328" s="29">
        <f t="shared" si="121"/>
        <v>0</v>
      </c>
      <c r="AD328" s="29">
        <v>0</v>
      </c>
      <c r="AE328" s="29">
        <f t="shared" si="122"/>
        <v>0</v>
      </c>
      <c r="AF328" s="29">
        <v>0</v>
      </c>
      <c r="AG328" s="29">
        <f t="shared" si="123"/>
        <v>0</v>
      </c>
      <c r="AH328" s="29">
        <v>0</v>
      </c>
      <c r="AI328" s="29">
        <f t="shared" si="124"/>
        <v>0</v>
      </c>
      <c r="AJ328" s="29">
        <v>0</v>
      </c>
      <c r="AK328" s="29">
        <f t="shared" si="125"/>
        <v>0</v>
      </c>
      <c r="AL328" s="29">
        <v>0</v>
      </c>
      <c r="AM328" s="29">
        <f t="shared" si="126"/>
        <v>0</v>
      </c>
      <c r="AN328" s="29">
        <v>0</v>
      </c>
      <c r="AO328" s="29">
        <f t="shared" si="127"/>
        <v>0</v>
      </c>
      <c r="AP328" s="29">
        <v>0</v>
      </c>
      <c r="AQ328" s="29">
        <f t="shared" si="128"/>
        <v>0</v>
      </c>
      <c r="AR328" s="29">
        <v>0</v>
      </c>
      <c r="AS328" s="29">
        <f t="shared" si="129"/>
        <v>0</v>
      </c>
      <c r="AT328" s="29">
        <v>0</v>
      </c>
      <c r="AU328" s="29">
        <f t="shared" si="130"/>
        <v>0</v>
      </c>
      <c r="AV328" s="29">
        <v>0</v>
      </c>
      <c r="AW328" s="29">
        <f t="shared" si="131"/>
        <v>0</v>
      </c>
    </row>
    <row r="329" spans="1:49">
      <c r="A329" s="2">
        <v>507</v>
      </c>
      <c r="B329" s="2" t="s">
        <v>205</v>
      </c>
      <c r="C329" s="2" t="s">
        <v>532</v>
      </c>
      <c r="D329" s="3">
        <v>222.36</v>
      </c>
      <c r="E329" s="3">
        <v>25.79</v>
      </c>
      <c r="F329" s="29">
        <v>0</v>
      </c>
      <c r="G329" s="29">
        <f t="shared" si="110"/>
        <v>0</v>
      </c>
      <c r="H329" s="29">
        <v>0</v>
      </c>
      <c r="I329" s="29">
        <f t="shared" si="111"/>
        <v>0</v>
      </c>
      <c r="J329" s="29">
        <v>2803943.75</v>
      </c>
      <c r="K329" s="29">
        <f t="shared" si="112"/>
        <v>4.0742527045300077E-3</v>
      </c>
      <c r="L329" s="29">
        <v>2190191.25</v>
      </c>
      <c r="M329" s="29">
        <f t="shared" si="113"/>
        <v>2.4950564610694433E-3</v>
      </c>
      <c r="N329" s="29">
        <v>0</v>
      </c>
      <c r="O329" s="29">
        <f t="shared" si="114"/>
        <v>0</v>
      </c>
      <c r="P329" s="29">
        <v>3771179.25</v>
      </c>
      <c r="Q329" s="29">
        <f t="shared" si="115"/>
        <v>3.9060594582646488E-3</v>
      </c>
      <c r="R329" s="29">
        <v>0</v>
      </c>
      <c r="S329" s="29">
        <f t="shared" si="116"/>
        <v>0</v>
      </c>
      <c r="T329" s="29">
        <v>0</v>
      </c>
      <c r="U329" s="29">
        <f t="shared" si="117"/>
        <v>0</v>
      </c>
      <c r="V329" s="29">
        <v>0</v>
      </c>
      <c r="W329" s="29">
        <f t="shared" si="118"/>
        <v>0</v>
      </c>
      <c r="X329" s="29">
        <v>0</v>
      </c>
      <c r="Y329" s="29">
        <f t="shared" si="119"/>
        <v>0</v>
      </c>
      <c r="Z329" s="29">
        <v>0</v>
      </c>
      <c r="AA329" s="29">
        <f t="shared" si="120"/>
        <v>0</v>
      </c>
      <c r="AB329" s="29">
        <v>0</v>
      </c>
      <c r="AC329" s="29">
        <f t="shared" si="121"/>
        <v>0</v>
      </c>
      <c r="AD329" s="29">
        <v>0</v>
      </c>
      <c r="AE329" s="29">
        <f t="shared" si="122"/>
        <v>0</v>
      </c>
      <c r="AF329" s="29">
        <v>0</v>
      </c>
      <c r="AG329" s="29">
        <f t="shared" si="123"/>
        <v>0</v>
      </c>
      <c r="AH329" s="29">
        <v>0</v>
      </c>
      <c r="AI329" s="29">
        <f t="shared" si="124"/>
        <v>0</v>
      </c>
      <c r="AJ329" s="29">
        <v>0</v>
      </c>
      <c r="AK329" s="29">
        <f t="shared" si="125"/>
        <v>0</v>
      </c>
      <c r="AL329" s="29">
        <v>0</v>
      </c>
      <c r="AM329" s="29">
        <f t="shared" si="126"/>
        <v>0</v>
      </c>
      <c r="AN329" s="29">
        <v>0</v>
      </c>
      <c r="AO329" s="29">
        <f t="shared" si="127"/>
        <v>0</v>
      </c>
      <c r="AP329" s="29">
        <v>0</v>
      </c>
      <c r="AQ329" s="29">
        <f t="shared" si="128"/>
        <v>0</v>
      </c>
      <c r="AR329" s="29">
        <v>0</v>
      </c>
      <c r="AS329" s="29">
        <f t="shared" si="129"/>
        <v>0</v>
      </c>
      <c r="AT329" s="29">
        <v>0</v>
      </c>
      <c r="AU329" s="29">
        <f t="shared" si="130"/>
        <v>0</v>
      </c>
      <c r="AV329" s="29">
        <v>0</v>
      </c>
      <c r="AW329" s="29">
        <f t="shared" si="131"/>
        <v>0</v>
      </c>
    </row>
    <row r="330" spans="1:49">
      <c r="A330" s="2">
        <v>508</v>
      </c>
      <c r="B330" s="2" t="s">
        <v>205</v>
      </c>
      <c r="C330" s="2" t="s">
        <v>533</v>
      </c>
      <c r="D330" s="3">
        <v>222.72</v>
      </c>
      <c r="E330" s="3">
        <v>25.5</v>
      </c>
      <c r="F330" s="29">
        <v>0</v>
      </c>
      <c r="G330" s="29">
        <f t="shared" si="110"/>
        <v>0</v>
      </c>
      <c r="H330" s="29">
        <v>0</v>
      </c>
      <c r="I330" s="29">
        <f t="shared" si="111"/>
        <v>0</v>
      </c>
      <c r="J330" s="29">
        <v>0</v>
      </c>
      <c r="K330" s="29">
        <f t="shared" si="112"/>
        <v>0</v>
      </c>
      <c r="L330" s="29">
        <v>0</v>
      </c>
      <c r="M330" s="29">
        <f t="shared" si="113"/>
        <v>0</v>
      </c>
      <c r="N330" s="29">
        <v>5102845.5</v>
      </c>
      <c r="O330" s="29">
        <f t="shared" si="114"/>
        <v>4.9153751213195495E-3</v>
      </c>
      <c r="P330" s="29">
        <v>0</v>
      </c>
      <c r="Q330" s="29">
        <f t="shared" si="115"/>
        <v>0</v>
      </c>
      <c r="R330" s="29">
        <v>0</v>
      </c>
      <c r="S330" s="29">
        <f t="shared" si="116"/>
        <v>0</v>
      </c>
      <c r="T330" s="29">
        <v>0</v>
      </c>
      <c r="U330" s="29">
        <f t="shared" si="117"/>
        <v>0</v>
      </c>
      <c r="V330" s="29">
        <v>0</v>
      </c>
      <c r="W330" s="29">
        <f t="shared" si="118"/>
        <v>0</v>
      </c>
      <c r="X330" s="29">
        <v>0</v>
      </c>
      <c r="Y330" s="29">
        <f t="shared" si="119"/>
        <v>0</v>
      </c>
      <c r="Z330" s="29">
        <v>0</v>
      </c>
      <c r="AA330" s="29">
        <f t="shared" si="120"/>
        <v>0</v>
      </c>
      <c r="AB330" s="29">
        <v>0</v>
      </c>
      <c r="AC330" s="29">
        <f t="shared" si="121"/>
        <v>0</v>
      </c>
      <c r="AD330" s="29">
        <v>0</v>
      </c>
      <c r="AE330" s="29">
        <f t="shared" si="122"/>
        <v>0</v>
      </c>
      <c r="AF330" s="29">
        <v>0</v>
      </c>
      <c r="AG330" s="29">
        <f t="shared" si="123"/>
        <v>0</v>
      </c>
      <c r="AH330" s="29">
        <v>0</v>
      </c>
      <c r="AI330" s="29">
        <f t="shared" si="124"/>
        <v>0</v>
      </c>
      <c r="AJ330" s="29">
        <v>0</v>
      </c>
      <c r="AK330" s="29">
        <f t="shared" si="125"/>
        <v>0</v>
      </c>
      <c r="AL330" s="29">
        <v>0</v>
      </c>
      <c r="AM330" s="29">
        <f t="shared" si="126"/>
        <v>0</v>
      </c>
      <c r="AN330" s="29">
        <v>0</v>
      </c>
      <c r="AO330" s="29">
        <f t="shared" si="127"/>
        <v>0</v>
      </c>
      <c r="AP330" s="29">
        <v>0</v>
      </c>
      <c r="AQ330" s="29">
        <f t="shared" si="128"/>
        <v>0</v>
      </c>
      <c r="AR330" s="29">
        <v>0</v>
      </c>
      <c r="AS330" s="29">
        <f t="shared" si="129"/>
        <v>0</v>
      </c>
      <c r="AT330" s="29">
        <v>0</v>
      </c>
      <c r="AU330" s="29">
        <f t="shared" si="130"/>
        <v>0</v>
      </c>
      <c r="AV330" s="29">
        <v>0</v>
      </c>
      <c r="AW330" s="29">
        <f t="shared" si="131"/>
        <v>0</v>
      </c>
    </row>
    <row r="331" spans="1:49">
      <c r="A331" s="2">
        <v>509</v>
      </c>
      <c r="B331" s="2" t="s">
        <v>205</v>
      </c>
      <c r="C331" s="2" t="s">
        <v>534</v>
      </c>
      <c r="D331" s="3">
        <v>222.72</v>
      </c>
      <c r="E331" s="3">
        <v>25.79</v>
      </c>
      <c r="F331" s="29">
        <v>0</v>
      </c>
      <c r="G331" s="29">
        <f t="shared" si="110"/>
        <v>0</v>
      </c>
      <c r="H331" s="29">
        <v>0</v>
      </c>
      <c r="I331" s="29">
        <f t="shared" si="111"/>
        <v>0</v>
      </c>
      <c r="J331" s="29">
        <v>0</v>
      </c>
      <c r="K331" s="29">
        <f t="shared" si="112"/>
        <v>0</v>
      </c>
      <c r="L331" s="29">
        <v>0</v>
      </c>
      <c r="M331" s="29">
        <f t="shared" si="113"/>
        <v>0</v>
      </c>
      <c r="N331" s="29">
        <v>0</v>
      </c>
      <c r="O331" s="29">
        <f t="shared" si="114"/>
        <v>0</v>
      </c>
      <c r="P331" s="29">
        <v>3744332.5</v>
      </c>
      <c r="Q331" s="29">
        <f t="shared" si="115"/>
        <v>3.8782525059005662E-3</v>
      </c>
      <c r="R331" s="29">
        <v>0</v>
      </c>
      <c r="S331" s="29">
        <f t="shared" si="116"/>
        <v>0</v>
      </c>
      <c r="T331" s="29">
        <v>0</v>
      </c>
      <c r="U331" s="29">
        <f t="shared" si="117"/>
        <v>0</v>
      </c>
      <c r="V331" s="29">
        <v>0</v>
      </c>
      <c r="W331" s="29">
        <f t="shared" si="118"/>
        <v>0</v>
      </c>
      <c r="X331" s="29">
        <v>0</v>
      </c>
      <c r="Y331" s="29">
        <f t="shared" si="119"/>
        <v>0</v>
      </c>
      <c r="Z331" s="29">
        <v>0</v>
      </c>
      <c r="AA331" s="29">
        <f t="shared" si="120"/>
        <v>0</v>
      </c>
      <c r="AB331" s="29">
        <v>0</v>
      </c>
      <c r="AC331" s="29">
        <f t="shared" si="121"/>
        <v>0</v>
      </c>
      <c r="AD331" s="29">
        <v>0</v>
      </c>
      <c r="AE331" s="29">
        <f t="shared" si="122"/>
        <v>0</v>
      </c>
      <c r="AF331" s="29">
        <v>0</v>
      </c>
      <c r="AG331" s="29">
        <f t="shared" si="123"/>
        <v>0</v>
      </c>
      <c r="AH331" s="29">
        <v>0</v>
      </c>
      <c r="AI331" s="29">
        <f t="shared" si="124"/>
        <v>0</v>
      </c>
      <c r="AJ331" s="29">
        <v>0</v>
      </c>
      <c r="AK331" s="29">
        <f t="shared" si="125"/>
        <v>0</v>
      </c>
      <c r="AL331" s="29">
        <v>0</v>
      </c>
      <c r="AM331" s="29">
        <f t="shared" si="126"/>
        <v>0</v>
      </c>
      <c r="AN331" s="29">
        <v>0</v>
      </c>
      <c r="AO331" s="29">
        <f t="shared" si="127"/>
        <v>0</v>
      </c>
      <c r="AP331" s="29">
        <v>0</v>
      </c>
      <c r="AQ331" s="29">
        <f t="shared" si="128"/>
        <v>0</v>
      </c>
      <c r="AR331" s="29">
        <v>0</v>
      </c>
      <c r="AS331" s="29">
        <f t="shared" si="129"/>
        <v>0</v>
      </c>
      <c r="AT331" s="29">
        <v>0</v>
      </c>
      <c r="AU331" s="29">
        <f t="shared" si="130"/>
        <v>0</v>
      </c>
      <c r="AV331" s="29">
        <v>0</v>
      </c>
      <c r="AW331" s="29">
        <f t="shared" si="131"/>
        <v>0</v>
      </c>
    </row>
    <row r="332" spans="1:49">
      <c r="A332" s="2">
        <v>510</v>
      </c>
      <c r="B332" s="2" t="s">
        <v>205</v>
      </c>
      <c r="C332" s="2" t="s">
        <v>535</v>
      </c>
      <c r="D332" s="3">
        <v>222.96</v>
      </c>
      <c r="E332" s="3">
        <v>20.16</v>
      </c>
      <c r="F332" s="29">
        <v>0</v>
      </c>
      <c r="G332" s="29">
        <f t="shared" si="110"/>
        <v>0</v>
      </c>
      <c r="H332" s="29">
        <v>0</v>
      </c>
      <c r="I332" s="29">
        <f t="shared" si="111"/>
        <v>0</v>
      </c>
      <c r="J332" s="29">
        <v>0</v>
      </c>
      <c r="K332" s="29">
        <f t="shared" si="112"/>
        <v>0</v>
      </c>
      <c r="L332" s="29">
        <v>0</v>
      </c>
      <c r="M332" s="29">
        <f t="shared" si="113"/>
        <v>0</v>
      </c>
      <c r="N332" s="29">
        <v>0</v>
      </c>
      <c r="O332" s="29">
        <f t="shared" si="114"/>
        <v>0</v>
      </c>
      <c r="P332" s="29">
        <v>0</v>
      </c>
      <c r="Q332" s="29">
        <f t="shared" si="115"/>
        <v>0</v>
      </c>
      <c r="R332" s="29">
        <v>0</v>
      </c>
      <c r="S332" s="29">
        <f t="shared" si="116"/>
        <v>0</v>
      </c>
      <c r="T332" s="29">
        <v>0</v>
      </c>
      <c r="U332" s="29">
        <f t="shared" si="117"/>
        <v>0</v>
      </c>
      <c r="V332" s="29">
        <v>0</v>
      </c>
      <c r="W332" s="29">
        <f t="shared" si="118"/>
        <v>0</v>
      </c>
      <c r="X332" s="29">
        <v>0</v>
      </c>
      <c r="Y332" s="29">
        <f t="shared" si="119"/>
        <v>0</v>
      </c>
      <c r="Z332" s="29">
        <v>0</v>
      </c>
      <c r="AA332" s="29">
        <f t="shared" si="120"/>
        <v>0</v>
      </c>
      <c r="AB332" s="29">
        <v>0</v>
      </c>
      <c r="AC332" s="29">
        <f t="shared" si="121"/>
        <v>0</v>
      </c>
      <c r="AD332" s="29">
        <v>101688.890625</v>
      </c>
      <c r="AE332" s="29">
        <f t="shared" si="122"/>
        <v>4.7415060631267271E-4</v>
      </c>
      <c r="AF332" s="29">
        <v>0</v>
      </c>
      <c r="AG332" s="29">
        <f t="shared" si="123"/>
        <v>0</v>
      </c>
      <c r="AH332" s="29">
        <v>0</v>
      </c>
      <c r="AI332" s="29">
        <f t="shared" si="124"/>
        <v>0</v>
      </c>
      <c r="AJ332" s="29">
        <v>0</v>
      </c>
      <c r="AK332" s="29">
        <f t="shared" si="125"/>
        <v>0</v>
      </c>
      <c r="AL332" s="29">
        <v>0</v>
      </c>
      <c r="AM332" s="29">
        <f t="shared" si="126"/>
        <v>0</v>
      </c>
      <c r="AN332" s="29">
        <v>0</v>
      </c>
      <c r="AO332" s="29">
        <f t="shared" si="127"/>
        <v>0</v>
      </c>
      <c r="AP332" s="29">
        <v>0</v>
      </c>
      <c r="AQ332" s="29">
        <f t="shared" si="128"/>
        <v>0</v>
      </c>
      <c r="AR332" s="29">
        <v>0</v>
      </c>
      <c r="AS332" s="29">
        <f t="shared" si="129"/>
        <v>0</v>
      </c>
      <c r="AT332" s="29">
        <v>0</v>
      </c>
      <c r="AU332" s="29">
        <f t="shared" si="130"/>
        <v>0</v>
      </c>
      <c r="AV332" s="29">
        <v>0</v>
      </c>
      <c r="AW332" s="29">
        <f t="shared" si="131"/>
        <v>0</v>
      </c>
    </row>
    <row r="333" spans="1:49">
      <c r="A333" s="2">
        <v>511</v>
      </c>
      <c r="B333" s="2" t="s">
        <v>205</v>
      </c>
      <c r="C333" s="2" t="s">
        <v>536</v>
      </c>
      <c r="D333" s="3">
        <v>223.32</v>
      </c>
      <c r="E333" s="3">
        <v>13.85</v>
      </c>
      <c r="F333" s="29">
        <v>0</v>
      </c>
      <c r="G333" s="29">
        <f t="shared" si="110"/>
        <v>0</v>
      </c>
      <c r="H333" s="29">
        <v>0</v>
      </c>
      <c r="I333" s="29">
        <f t="shared" si="111"/>
        <v>0</v>
      </c>
      <c r="J333" s="29">
        <v>0</v>
      </c>
      <c r="K333" s="29">
        <f t="shared" si="112"/>
        <v>0</v>
      </c>
      <c r="L333" s="29">
        <v>0</v>
      </c>
      <c r="M333" s="29">
        <f t="shared" si="113"/>
        <v>0</v>
      </c>
      <c r="N333" s="29">
        <v>0</v>
      </c>
      <c r="O333" s="29">
        <f t="shared" si="114"/>
        <v>0</v>
      </c>
      <c r="P333" s="29">
        <v>0</v>
      </c>
      <c r="Q333" s="29">
        <f t="shared" si="115"/>
        <v>0</v>
      </c>
      <c r="R333" s="29">
        <v>0</v>
      </c>
      <c r="S333" s="29">
        <f t="shared" si="116"/>
        <v>0</v>
      </c>
      <c r="T333" s="29">
        <v>0</v>
      </c>
      <c r="U333" s="29">
        <f t="shared" si="117"/>
        <v>0</v>
      </c>
      <c r="V333" s="29">
        <v>0</v>
      </c>
      <c r="W333" s="29">
        <f t="shared" si="118"/>
        <v>0</v>
      </c>
      <c r="X333" s="29">
        <v>0</v>
      </c>
      <c r="Y333" s="29">
        <f t="shared" si="119"/>
        <v>0</v>
      </c>
      <c r="Z333" s="29">
        <v>2000.00024414063</v>
      </c>
      <c r="AA333" s="29">
        <f t="shared" si="120"/>
        <v>7.6335182760275934E-6</v>
      </c>
      <c r="AB333" s="29">
        <v>0</v>
      </c>
      <c r="AC333" s="29">
        <f t="shared" si="121"/>
        <v>0</v>
      </c>
      <c r="AD333" s="29">
        <v>0</v>
      </c>
      <c r="AE333" s="29">
        <f t="shared" si="122"/>
        <v>0</v>
      </c>
      <c r="AF333" s="29">
        <v>319700</v>
      </c>
      <c r="AG333" s="29">
        <f t="shared" si="123"/>
        <v>1.5060555374400424E-3</v>
      </c>
      <c r="AH333" s="29">
        <v>0</v>
      </c>
      <c r="AI333" s="29">
        <f t="shared" si="124"/>
        <v>0</v>
      </c>
      <c r="AJ333" s="29">
        <v>346240</v>
      </c>
      <c r="AK333" s="29">
        <f t="shared" si="125"/>
        <v>1.3482118606842936E-3</v>
      </c>
      <c r="AL333" s="29">
        <v>0</v>
      </c>
      <c r="AM333" s="29">
        <f t="shared" si="126"/>
        <v>0</v>
      </c>
      <c r="AN333" s="29">
        <v>2472496.5</v>
      </c>
      <c r="AO333" s="29">
        <f t="shared" si="127"/>
        <v>2.1928663406246822E-2</v>
      </c>
      <c r="AP333" s="29">
        <v>0</v>
      </c>
      <c r="AQ333" s="29">
        <f t="shared" si="128"/>
        <v>0</v>
      </c>
      <c r="AR333" s="29">
        <v>0</v>
      </c>
      <c r="AS333" s="29">
        <f t="shared" si="129"/>
        <v>0</v>
      </c>
      <c r="AT333" s="29">
        <v>0</v>
      </c>
      <c r="AU333" s="29">
        <f t="shared" si="130"/>
        <v>0</v>
      </c>
      <c r="AV333" s="29">
        <v>0</v>
      </c>
      <c r="AW333" s="29">
        <f t="shared" si="131"/>
        <v>0</v>
      </c>
    </row>
    <row r="334" spans="1:49">
      <c r="A334" s="2">
        <v>512</v>
      </c>
      <c r="B334" s="2" t="s">
        <v>205</v>
      </c>
      <c r="C334" s="2" t="s">
        <v>537</v>
      </c>
      <c r="D334" s="3">
        <v>223.32</v>
      </c>
      <c r="E334" s="3">
        <v>22.6</v>
      </c>
      <c r="F334" s="29">
        <v>0</v>
      </c>
      <c r="G334" s="29">
        <f t="shared" si="110"/>
        <v>0</v>
      </c>
      <c r="H334" s="29">
        <v>0</v>
      </c>
      <c r="I334" s="29">
        <f t="shared" si="111"/>
        <v>0</v>
      </c>
      <c r="J334" s="29">
        <v>0</v>
      </c>
      <c r="K334" s="29">
        <f t="shared" si="112"/>
        <v>0</v>
      </c>
      <c r="L334" s="29">
        <v>0</v>
      </c>
      <c r="M334" s="29">
        <f t="shared" si="113"/>
        <v>0</v>
      </c>
      <c r="N334" s="29">
        <v>959288.875</v>
      </c>
      <c r="O334" s="29">
        <f t="shared" si="114"/>
        <v>9.2404613667680506E-4</v>
      </c>
      <c r="P334" s="29">
        <v>155200</v>
      </c>
      <c r="Q334" s="29">
        <f t="shared" si="115"/>
        <v>1.6075089189215112E-4</v>
      </c>
      <c r="R334" s="29">
        <v>44323564</v>
      </c>
      <c r="S334" s="29">
        <f t="shared" si="116"/>
        <v>4.1448049579337773E-2</v>
      </c>
      <c r="T334" s="29">
        <v>42848516</v>
      </c>
      <c r="U334" s="29">
        <f t="shared" si="117"/>
        <v>4.3486533744312182E-2</v>
      </c>
      <c r="V334" s="29">
        <v>2146114.25</v>
      </c>
      <c r="W334" s="29">
        <f t="shared" si="118"/>
        <v>5.2051230063936364E-3</v>
      </c>
      <c r="X334" s="29">
        <v>0</v>
      </c>
      <c r="Y334" s="29">
        <f t="shared" si="119"/>
        <v>0</v>
      </c>
      <c r="Z334" s="29">
        <v>0</v>
      </c>
      <c r="AA334" s="29">
        <f t="shared" si="120"/>
        <v>0</v>
      </c>
      <c r="AB334" s="29">
        <v>0</v>
      </c>
      <c r="AC334" s="29">
        <f t="shared" si="121"/>
        <v>0</v>
      </c>
      <c r="AD334" s="29">
        <v>0</v>
      </c>
      <c r="AE334" s="29">
        <f t="shared" si="122"/>
        <v>0</v>
      </c>
      <c r="AF334" s="29">
        <v>0</v>
      </c>
      <c r="AG334" s="29">
        <f t="shared" si="123"/>
        <v>0</v>
      </c>
      <c r="AH334" s="29">
        <v>0</v>
      </c>
      <c r="AI334" s="29">
        <f t="shared" si="124"/>
        <v>0</v>
      </c>
      <c r="AJ334" s="29">
        <v>0</v>
      </c>
      <c r="AK334" s="29">
        <f t="shared" si="125"/>
        <v>0</v>
      </c>
      <c r="AL334" s="29">
        <v>0</v>
      </c>
      <c r="AM334" s="29">
        <f t="shared" si="126"/>
        <v>0</v>
      </c>
      <c r="AN334" s="29">
        <v>0</v>
      </c>
      <c r="AO334" s="29">
        <f t="shared" si="127"/>
        <v>0</v>
      </c>
      <c r="AP334" s="29">
        <v>0</v>
      </c>
      <c r="AQ334" s="29">
        <f t="shared" si="128"/>
        <v>0</v>
      </c>
      <c r="AR334" s="29">
        <v>0</v>
      </c>
      <c r="AS334" s="29">
        <f t="shared" si="129"/>
        <v>0</v>
      </c>
      <c r="AT334" s="29">
        <v>0</v>
      </c>
      <c r="AU334" s="29">
        <f t="shared" si="130"/>
        <v>0</v>
      </c>
      <c r="AV334" s="29">
        <v>0</v>
      </c>
      <c r="AW334" s="29">
        <f t="shared" si="131"/>
        <v>0</v>
      </c>
    </row>
    <row r="335" spans="1:49">
      <c r="A335" s="2">
        <v>513</v>
      </c>
      <c r="B335" s="2" t="s">
        <v>205</v>
      </c>
      <c r="C335" s="2" t="s">
        <v>538</v>
      </c>
      <c r="D335" s="3">
        <v>223.32</v>
      </c>
      <c r="E335" s="3">
        <v>25.99</v>
      </c>
      <c r="F335" s="29">
        <v>0</v>
      </c>
      <c r="G335" s="29">
        <f t="shared" si="110"/>
        <v>0</v>
      </c>
      <c r="H335" s="29">
        <v>115200</v>
      </c>
      <c r="I335" s="29">
        <f t="shared" si="111"/>
        <v>7.5720630184889501E-4</v>
      </c>
      <c r="J335" s="29">
        <v>0</v>
      </c>
      <c r="K335" s="29">
        <f t="shared" si="112"/>
        <v>0</v>
      </c>
      <c r="L335" s="29">
        <v>0</v>
      </c>
      <c r="M335" s="29">
        <f t="shared" si="113"/>
        <v>0</v>
      </c>
      <c r="N335" s="29">
        <v>0</v>
      </c>
      <c r="O335" s="29">
        <f t="shared" si="114"/>
        <v>0</v>
      </c>
      <c r="P335" s="29">
        <v>611948.0625</v>
      </c>
      <c r="Q335" s="29">
        <f t="shared" si="115"/>
        <v>6.3383503117621668E-4</v>
      </c>
      <c r="R335" s="29">
        <v>0</v>
      </c>
      <c r="S335" s="29">
        <f t="shared" si="116"/>
        <v>0</v>
      </c>
      <c r="T335" s="29">
        <v>0</v>
      </c>
      <c r="U335" s="29">
        <f t="shared" si="117"/>
        <v>0</v>
      </c>
      <c r="V335" s="29">
        <v>250400</v>
      </c>
      <c r="W335" s="29">
        <f t="shared" si="118"/>
        <v>6.0731286826922967E-4</v>
      </c>
      <c r="X335" s="29">
        <v>290000</v>
      </c>
      <c r="Y335" s="29">
        <f t="shared" si="119"/>
        <v>7.8851883896221729E-4</v>
      </c>
      <c r="Z335" s="29">
        <v>0</v>
      </c>
      <c r="AA335" s="29">
        <f t="shared" si="120"/>
        <v>0</v>
      </c>
      <c r="AB335" s="29">
        <v>0</v>
      </c>
      <c r="AC335" s="29">
        <f t="shared" si="121"/>
        <v>0</v>
      </c>
      <c r="AD335" s="29">
        <v>274488.875</v>
      </c>
      <c r="AE335" s="29">
        <f t="shared" si="122"/>
        <v>1.279874976582118E-3</v>
      </c>
      <c r="AF335" s="29">
        <v>0</v>
      </c>
      <c r="AG335" s="29">
        <f t="shared" si="123"/>
        <v>0</v>
      </c>
      <c r="AH335" s="29">
        <v>299200.03125</v>
      </c>
      <c r="AI335" s="29">
        <f t="shared" si="124"/>
        <v>1.2263048216112141E-3</v>
      </c>
      <c r="AJ335" s="29">
        <v>1897500</v>
      </c>
      <c r="AK335" s="29">
        <f t="shared" si="125"/>
        <v>7.38860907361497E-3</v>
      </c>
      <c r="AL335" s="29">
        <v>1580800</v>
      </c>
      <c r="AM335" s="29">
        <f t="shared" si="126"/>
        <v>1.3939075353420758E-2</v>
      </c>
      <c r="AN335" s="29">
        <v>2553600</v>
      </c>
      <c r="AO335" s="29">
        <f t="shared" si="127"/>
        <v>2.2647973363841719E-2</v>
      </c>
      <c r="AP335" s="29">
        <v>0</v>
      </c>
      <c r="AQ335" s="29">
        <f t="shared" si="128"/>
        <v>0</v>
      </c>
      <c r="AR335" s="29">
        <v>0</v>
      </c>
      <c r="AS335" s="29">
        <f t="shared" si="129"/>
        <v>0</v>
      </c>
      <c r="AT335" s="29">
        <v>0</v>
      </c>
      <c r="AU335" s="29">
        <f t="shared" si="130"/>
        <v>0</v>
      </c>
      <c r="AV335" s="29">
        <v>0</v>
      </c>
      <c r="AW335" s="29">
        <f t="shared" si="131"/>
        <v>0</v>
      </c>
    </row>
    <row r="336" spans="1:49">
      <c r="A336" s="2">
        <v>514</v>
      </c>
      <c r="B336" s="2" t="s">
        <v>205</v>
      </c>
      <c r="C336" s="2" t="s">
        <v>539</v>
      </c>
      <c r="D336" s="3">
        <v>223.32</v>
      </c>
      <c r="E336" s="3">
        <v>26.29</v>
      </c>
      <c r="F336" s="29">
        <v>0</v>
      </c>
      <c r="G336" s="29">
        <f t="shared" si="110"/>
        <v>0</v>
      </c>
      <c r="H336" s="29">
        <v>1082800</v>
      </c>
      <c r="I336" s="29">
        <f t="shared" si="111"/>
        <v>7.1172133996699966E-3</v>
      </c>
      <c r="J336" s="29">
        <v>0</v>
      </c>
      <c r="K336" s="29">
        <f t="shared" si="112"/>
        <v>0</v>
      </c>
      <c r="L336" s="29">
        <v>0</v>
      </c>
      <c r="M336" s="29">
        <f t="shared" si="113"/>
        <v>0</v>
      </c>
      <c r="N336" s="29">
        <v>0</v>
      </c>
      <c r="O336" s="29">
        <f t="shared" si="114"/>
        <v>0</v>
      </c>
      <c r="P336" s="29">
        <v>0</v>
      </c>
      <c r="Q336" s="29">
        <f t="shared" si="115"/>
        <v>0</v>
      </c>
      <c r="R336" s="29">
        <v>0</v>
      </c>
      <c r="S336" s="29">
        <f t="shared" si="116"/>
        <v>0</v>
      </c>
      <c r="T336" s="29">
        <v>0</v>
      </c>
      <c r="U336" s="29">
        <f t="shared" si="117"/>
        <v>0</v>
      </c>
      <c r="V336" s="29">
        <v>351200</v>
      </c>
      <c r="W336" s="29">
        <f t="shared" si="118"/>
        <v>8.5179025293990996E-4</v>
      </c>
      <c r="X336" s="29">
        <v>1025280</v>
      </c>
      <c r="Y336" s="29">
        <f t="shared" si="119"/>
        <v>2.7877675696937314E-3</v>
      </c>
      <c r="Z336" s="29">
        <v>0</v>
      </c>
      <c r="AA336" s="29">
        <f t="shared" si="120"/>
        <v>0</v>
      </c>
      <c r="AB336" s="29">
        <v>158000</v>
      </c>
      <c r="AC336" s="29">
        <f t="shared" si="121"/>
        <v>5.1686852703047967E-4</v>
      </c>
      <c r="AD336" s="29">
        <v>2187733.25</v>
      </c>
      <c r="AE336" s="29">
        <f t="shared" si="122"/>
        <v>1.0200868950013623E-2</v>
      </c>
      <c r="AF336" s="29">
        <v>0</v>
      </c>
      <c r="AG336" s="29">
        <f t="shared" si="123"/>
        <v>0</v>
      </c>
      <c r="AH336" s="29">
        <v>199999.99609375</v>
      </c>
      <c r="AI336" s="29">
        <f t="shared" si="124"/>
        <v>8.197223727127856E-4</v>
      </c>
      <c r="AJ336" s="29">
        <v>0</v>
      </c>
      <c r="AK336" s="29">
        <f t="shared" si="125"/>
        <v>0</v>
      </c>
      <c r="AL336" s="29">
        <v>0</v>
      </c>
      <c r="AM336" s="29">
        <f t="shared" si="126"/>
        <v>0</v>
      </c>
      <c r="AN336" s="29">
        <v>218800</v>
      </c>
      <c r="AO336" s="29">
        <f t="shared" si="127"/>
        <v>1.940545336782804E-3</v>
      </c>
      <c r="AP336" s="29">
        <v>0</v>
      </c>
      <c r="AQ336" s="29">
        <f t="shared" si="128"/>
        <v>0</v>
      </c>
      <c r="AR336" s="29">
        <v>0</v>
      </c>
      <c r="AS336" s="29">
        <f t="shared" si="129"/>
        <v>0</v>
      </c>
      <c r="AT336" s="29">
        <v>0</v>
      </c>
      <c r="AU336" s="29">
        <f t="shared" si="130"/>
        <v>0</v>
      </c>
      <c r="AV336" s="29">
        <v>0</v>
      </c>
      <c r="AW336" s="29">
        <f t="shared" si="131"/>
        <v>0</v>
      </c>
    </row>
    <row r="337" spans="1:49">
      <c r="A337" s="2">
        <v>515</v>
      </c>
      <c r="B337" s="2" t="s">
        <v>205</v>
      </c>
      <c r="C337" s="2" t="s">
        <v>540</v>
      </c>
      <c r="D337" s="3">
        <v>223.44</v>
      </c>
      <c r="E337" s="3">
        <v>19.46</v>
      </c>
      <c r="F337" s="29">
        <v>0</v>
      </c>
      <c r="G337" s="29">
        <f t="shared" si="110"/>
        <v>0</v>
      </c>
      <c r="H337" s="29">
        <v>0</v>
      </c>
      <c r="I337" s="29">
        <f t="shared" si="111"/>
        <v>0</v>
      </c>
      <c r="J337" s="29">
        <v>0</v>
      </c>
      <c r="K337" s="29">
        <f t="shared" si="112"/>
        <v>0</v>
      </c>
      <c r="L337" s="29">
        <v>0</v>
      </c>
      <c r="M337" s="29">
        <f t="shared" si="113"/>
        <v>0</v>
      </c>
      <c r="N337" s="29">
        <v>0</v>
      </c>
      <c r="O337" s="29">
        <f t="shared" si="114"/>
        <v>0</v>
      </c>
      <c r="P337" s="29">
        <v>0</v>
      </c>
      <c r="Q337" s="29">
        <f t="shared" si="115"/>
        <v>0</v>
      </c>
      <c r="R337" s="29">
        <v>0</v>
      </c>
      <c r="S337" s="29">
        <f t="shared" si="116"/>
        <v>0</v>
      </c>
      <c r="T337" s="29">
        <v>13070049</v>
      </c>
      <c r="U337" s="29">
        <f t="shared" si="117"/>
        <v>1.3264663048734611E-2</v>
      </c>
      <c r="V337" s="29">
        <v>0</v>
      </c>
      <c r="W337" s="29">
        <f t="shared" si="118"/>
        <v>0</v>
      </c>
      <c r="X337" s="29">
        <v>1015272.75</v>
      </c>
      <c r="Y337" s="29">
        <f t="shared" si="119"/>
        <v>2.760557551930957E-3</v>
      </c>
      <c r="Z337" s="29">
        <v>0</v>
      </c>
      <c r="AA337" s="29">
        <f t="shared" si="120"/>
        <v>0</v>
      </c>
      <c r="AB337" s="29">
        <v>0</v>
      </c>
      <c r="AC337" s="29">
        <f t="shared" si="121"/>
        <v>0</v>
      </c>
      <c r="AD337" s="29">
        <v>0</v>
      </c>
      <c r="AE337" s="29">
        <f t="shared" si="122"/>
        <v>0</v>
      </c>
      <c r="AF337" s="29">
        <v>0</v>
      </c>
      <c r="AG337" s="29">
        <f t="shared" si="123"/>
        <v>0</v>
      </c>
      <c r="AH337" s="29">
        <v>0</v>
      </c>
      <c r="AI337" s="29">
        <f t="shared" si="124"/>
        <v>0</v>
      </c>
      <c r="AJ337" s="29">
        <v>0</v>
      </c>
      <c r="AK337" s="29">
        <f t="shared" si="125"/>
        <v>0</v>
      </c>
      <c r="AL337" s="29">
        <v>0</v>
      </c>
      <c r="AM337" s="29">
        <f t="shared" si="126"/>
        <v>0</v>
      </c>
      <c r="AN337" s="29">
        <v>0</v>
      </c>
      <c r="AO337" s="29">
        <f t="shared" si="127"/>
        <v>0</v>
      </c>
      <c r="AP337" s="29">
        <v>0</v>
      </c>
      <c r="AQ337" s="29">
        <f t="shared" si="128"/>
        <v>0</v>
      </c>
      <c r="AR337" s="29">
        <v>0</v>
      </c>
      <c r="AS337" s="29">
        <f t="shared" si="129"/>
        <v>0</v>
      </c>
      <c r="AT337" s="29">
        <v>0</v>
      </c>
      <c r="AU337" s="29">
        <f t="shared" si="130"/>
        <v>0</v>
      </c>
      <c r="AV337" s="29">
        <v>0</v>
      </c>
      <c r="AW337" s="29">
        <f t="shared" si="131"/>
        <v>0</v>
      </c>
    </row>
    <row r="338" spans="1:49">
      <c r="A338" s="2">
        <v>516</v>
      </c>
      <c r="B338" s="2" t="s">
        <v>205</v>
      </c>
      <c r="C338" s="2" t="s">
        <v>541</v>
      </c>
      <c r="D338" s="3">
        <v>223.44</v>
      </c>
      <c r="E338" s="3">
        <v>19.809999999999999</v>
      </c>
      <c r="F338" s="29">
        <v>0</v>
      </c>
      <c r="G338" s="29">
        <f t="shared" si="110"/>
        <v>0</v>
      </c>
      <c r="H338" s="29">
        <v>0</v>
      </c>
      <c r="I338" s="29">
        <f t="shared" si="111"/>
        <v>0</v>
      </c>
      <c r="J338" s="29">
        <v>0</v>
      </c>
      <c r="K338" s="29">
        <f t="shared" si="112"/>
        <v>0</v>
      </c>
      <c r="L338" s="29">
        <v>0</v>
      </c>
      <c r="M338" s="29">
        <f t="shared" si="113"/>
        <v>0</v>
      </c>
      <c r="N338" s="29">
        <v>0</v>
      </c>
      <c r="O338" s="29">
        <f t="shared" si="114"/>
        <v>0</v>
      </c>
      <c r="P338" s="29">
        <v>0</v>
      </c>
      <c r="Q338" s="29">
        <f t="shared" si="115"/>
        <v>0</v>
      </c>
      <c r="R338" s="29">
        <v>0</v>
      </c>
      <c r="S338" s="29">
        <f t="shared" si="116"/>
        <v>0</v>
      </c>
      <c r="T338" s="29">
        <v>36400.00390625</v>
      </c>
      <c r="U338" s="29">
        <f t="shared" si="117"/>
        <v>3.6942002802669663E-5</v>
      </c>
      <c r="V338" s="29">
        <v>21150518</v>
      </c>
      <c r="W338" s="29">
        <f t="shared" si="118"/>
        <v>5.1297850447124482E-2</v>
      </c>
      <c r="X338" s="29">
        <v>22139696</v>
      </c>
      <c r="Y338" s="29">
        <f t="shared" si="119"/>
        <v>6.0198508223780846E-2</v>
      </c>
      <c r="Z338" s="29">
        <v>6018750</v>
      </c>
      <c r="AA338" s="29">
        <f t="shared" si="120"/>
        <v>2.2972116257707068E-2</v>
      </c>
      <c r="AB338" s="29">
        <v>6653250</v>
      </c>
      <c r="AC338" s="29">
        <f t="shared" si="121"/>
        <v>2.1764908401680626E-2</v>
      </c>
      <c r="AD338" s="29">
        <v>0</v>
      </c>
      <c r="AE338" s="29">
        <f t="shared" si="122"/>
        <v>0</v>
      </c>
      <c r="AF338" s="29">
        <v>0</v>
      </c>
      <c r="AG338" s="29">
        <f t="shared" si="123"/>
        <v>0</v>
      </c>
      <c r="AH338" s="29">
        <v>0</v>
      </c>
      <c r="AI338" s="29">
        <f t="shared" si="124"/>
        <v>0</v>
      </c>
      <c r="AJ338" s="29">
        <v>0</v>
      </c>
      <c r="AK338" s="29">
        <f t="shared" si="125"/>
        <v>0</v>
      </c>
      <c r="AL338" s="29">
        <v>0</v>
      </c>
      <c r="AM338" s="29">
        <f t="shared" si="126"/>
        <v>0</v>
      </c>
      <c r="AN338" s="29">
        <v>0</v>
      </c>
      <c r="AO338" s="29">
        <f t="shared" si="127"/>
        <v>0</v>
      </c>
      <c r="AP338" s="29">
        <v>0</v>
      </c>
      <c r="AQ338" s="29">
        <f t="shared" si="128"/>
        <v>0</v>
      </c>
      <c r="AR338" s="29">
        <v>0</v>
      </c>
      <c r="AS338" s="29">
        <f t="shared" si="129"/>
        <v>0</v>
      </c>
      <c r="AT338" s="29">
        <v>0</v>
      </c>
      <c r="AU338" s="29">
        <f t="shared" si="130"/>
        <v>0</v>
      </c>
      <c r="AV338" s="29">
        <v>0</v>
      </c>
      <c r="AW338" s="29">
        <f t="shared" si="131"/>
        <v>0</v>
      </c>
    </row>
    <row r="339" spans="1:49">
      <c r="A339" s="2">
        <v>517</v>
      </c>
      <c r="B339" s="2" t="s">
        <v>205</v>
      </c>
      <c r="C339" s="2" t="s">
        <v>542</v>
      </c>
      <c r="D339" s="3">
        <v>223.44</v>
      </c>
      <c r="E339" s="3">
        <v>24.25</v>
      </c>
      <c r="F339" s="29">
        <v>1908750</v>
      </c>
      <c r="G339" s="29">
        <f t="shared" si="110"/>
        <v>1.2803817698978891E-2</v>
      </c>
      <c r="H339" s="29">
        <v>2166211.75</v>
      </c>
      <c r="I339" s="29">
        <f t="shared" si="111"/>
        <v>1.4238447814575722E-2</v>
      </c>
      <c r="J339" s="29">
        <v>1533257.125</v>
      </c>
      <c r="K339" s="29">
        <f t="shared" si="112"/>
        <v>2.2278895531592439E-3</v>
      </c>
      <c r="L339" s="29">
        <v>1514250</v>
      </c>
      <c r="M339" s="29">
        <f t="shared" si="113"/>
        <v>1.7250270934898513E-3</v>
      </c>
      <c r="N339" s="29">
        <v>3730823.5</v>
      </c>
      <c r="O339" s="29">
        <f t="shared" si="114"/>
        <v>3.5937590142469189E-3</v>
      </c>
      <c r="P339" s="29">
        <v>3531466.75</v>
      </c>
      <c r="Q339" s="29">
        <f t="shared" si="115"/>
        <v>3.6577733875642797E-3</v>
      </c>
      <c r="R339" s="29">
        <v>314400</v>
      </c>
      <c r="S339" s="29">
        <f t="shared" si="116"/>
        <v>2.9400313539190562E-4</v>
      </c>
      <c r="T339" s="29">
        <v>0</v>
      </c>
      <c r="U339" s="29">
        <f t="shared" si="117"/>
        <v>0</v>
      </c>
      <c r="V339" s="29">
        <v>0</v>
      </c>
      <c r="W339" s="29">
        <f t="shared" si="118"/>
        <v>0</v>
      </c>
      <c r="X339" s="29">
        <v>632400</v>
      </c>
      <c r="Y339" s="29">
        <f t="shared" si="119"/>
        <v>1.7195148750334696E-3</v>
      </c>
      <c r="Z339" s="29">
        <v>897600</v>
      </c>
      <c r="AA339" s="29">
        <f t="shared" si="120"/>
        <v>3.4259225840777346E-3</v>
      </c>
      <c r="AB339" s="29">
        <v>1242750</v>
      </c>
      <c r="AC339" s="29">
        <f t="shared" si="121"/>
        <v>4.0654326706780286E-3</v>
      </c>
      <c r="AD339" s="29">
        <v>412400</v>
      </c>
      <c r="AE339" s="29">
        <f t="shared" si="122"/>
        <v>1.9229210668099588E-3</v>
      </c>
      <c r="AF339" s="29">
        <v>332400</v>
      </c>
      <c r="AG339" s="29">
        <f t="shared" si="123"/>
        <v>1.5658832050205508E-3</v>
      </c>
      <c r="AH339" s="29">
        <v>851314.28125</v>
      </c>
      <c r="AI339" s="29">
        <f t="shared" si="124"/>
        <v>3.4892068809012204E-3</v>
      </c>
      <c r="AJ339" s="29">
        <v>0</v>
      </c>
      <c r="AK339" s="29">
        <f t="shared" si="125"/>
        <v>0</v>
      </c>
      <c r="AL339" s="29">
        <v>757120.015625</v>
      </c>
      <c r="AM339" s="29">
        <f t="shared" si="126"/>
        <v>6.6760835965207349E-3</v>
      </c>
      <c r="AN339" s="29">
        <v>1087533.359375</v>
      </c>
      <c r="AO339" s="29">
        <f t="shared" si="127"/>
        <v>9.6453738077280325E-3</v>
      </c>
      <c r="AP339" s="29">
        <v>578400</v>
      </c>
      <c r="AQ339" s="29">
        <f t="shared" si="128"/>
        <v>4.8309480939729768E-3</v>
      </c>
      <c r="AR339" s="29">
        <v>454000</v>
      </c>
      <c r="AS339" s="29">
        <f t="shared" si="129"/>
        <v>4.3701347910426493E-3</v>
      </c>
      <c r="AT339" s="29">
        <v>351200</v>
      </c>
      <c r="AU339" s="29">
        <f t="shared" si="130"/>
        <v>2.5472246911695008E-3</v>
      </c>
      <c r="AV339" s="29">
        <v>403600</v>
      </c>
      <c r="AW339" s="29">
        <f t="shared" si="131"/>
        <v>2.7264009176338629E-3</v>
      </c>
    </row>
    <row r="340" spans="1:49">
      <c r="A340" s="2">
        <v>518</v>
      </c>
      <c r="B340" s="2" t="s">
        <v>205</v>
      </c>
      <c r="C340" s="2" t="s">
        <v>543</v>
      </c>
      <c r="D340" s="3">
        <v>223.56</v>
      </c>
      <c r="E340" s="3">
        <v>23.1</v>
      </c>
      <c r="F340" s="29">
        <v>0</v>
      </c>
      <c r="G340" s="29">
        <f t="shared" si="110"/>
        <v>0</v>
      </c>
      <c r="H340" s="29">
        <v>0</v>
      </c>
      <c r="I340" s="29">
        <f t="shared" si="111"/>
        <v>0</v>
      </c>
      <c r="J340" s="29">
        <v>891200</v>
      </c>
      <c r="K340" s="29">
        <f t="shared" si="112"/>
        <v>1.2949525147489651E-3</v>
      </c>
      <c r="L340" s="29">
        <v>694400</v>
      </c>
      <c r="M340" s="29">
        <f t="shared" si="113"/>
        <v>7.910574962650506E-4</v>
      </c>
      <c r="N340" s="29">
        <v>3131136</v>
      </c>
      <c r="O340" s="29">
        <f t="shared" si="114"/>
        <v>3.0161030734455921E-3</v>
      </c>
      <c r="P340" s="29">
        <v>3116250</v>
      </c>
      <c r="Q340" s="29">
        <f t="shared" si="115"/>
        <v>3.2277059720290974E-3</v>
      </c>
      <c r="R340" s="29">
        <v>0</v>
      </c>
      <c r="S340" s="29">
        <f t="shared" si="116"/>
        <v>0</v>
      </c>
      <c r="T340" s="29">
        <v>0</v>
      </c>
      <c r="U340" s="29">
        <f t="shared" si="117"/>
        <v>0</v>
      </c>
      <c r="V340" s="29">
        <v>0</v>
      </c>
      <c r="W340" s="29">
        <f t="shared" si="118"/>
        <v>0</v>
      </c>
      <c r="X340" s="29">
        <v>0</v>
      </c>
      <c r="Y340" s="29">
        <f t="shared" si="119"/>
        <v>0</v>
      </c>
      <c r="Z340" s="29">
        <v>0</v>
      </c>
      <c r="AA340" s="29">
        <f t="shared" si="120"/>
        <v>0</v>
      </c>
      <c r="AB340" s="29">
        <v>0</v>
      </c>
      <c r="AC340" s="29">
        <f t="shared" si="121"/>
        <v>0</v>
      </c>
      <c r="AD340" s="29">
        <v>0</v>
      </c>
      <c r="AE340" s="29">
        <f t="shared" si="122"/>
        <v>0</v>
      </c>
      <c r="AF340" s="29">
        <v>0</v>
      </c>
      <c r="AG340" s="29">
        <f t="shared" si="123"/>
        <v>0</v>
      </c>
      <c r="AH340" s="29">
        <v>0</v>
      </c>
      <c r="AI340" s="29">
        <f t="shared" si="124"/>
        <v>0</v>
      </c>
      <c r="AJ340" s="29">
        <v>0</v>
      </c>
      <c r="AK340" s="29">
        <f t="shared" si="125"/>
        <v>0</v>
      </c>
      <c r="AL340" s="29">
        <v>0</v>
      </c>
      <c r="AM340" s="29">
        <f t="shared" si="126"/>
        <v>0</v>
      </c>
      <c r="AN340" s="29">
        <v>0</v>
      </c>
      <c r="AO340" s="29">
        <f t="shared" si="127"/>
        <v>0</v>
      </c>
      <c r="AP340" s="29">
        <v>0</v>
      </c>
      <c r="AQ340" s="29">
        <f t="shared" si="128"/>
        <v>0</v>
      </c>
      <c r="AR340" s="29">
        <v>0</v>
      </c>
      <c r="AS340" s="29">
        <f t="shared" si="129"/>
        <v>0</v>
      </c>
      <c r="AT340" s="29">
        <v>0</v>
      </c>
      <c r="AU340" s="29">
        <f t="shared" si="130"/>
        <v>0</v>
      </c>
      <c r="AV340" s="29">
        <v>0</v>
      </c>
      <c r="AW340" s="29">
        <f t="shared" si="131"/>
        <v>0</v>
      </c>
    </row>
    <row r="341" spans="1:49">
      <c r="A341" s="2">
        <v>519</v>
      </c>
      <c r="B341" s="2" t="s">
        <v>205</v>
      </c>
      <c r="C341" s="2" t="s">
        <v>544</v>
      </c>
      <c r="D341" s="3">
        <v>223.8</v>
      </c>
      <c r="E341" s="3">
        <v>26.24</v>
      </c>
      <c r="F341" s="29">
        <v>0</v>
      </c>
      <c r="G341" s="29">
        <f t="shared" si="110"/>
        <v>0</v>
      </c>
      <c r="H341" s="29">
        <v>0</v>
      </c>
      <c r="I341" s="29">
        <f t="shared" si="111"/>
        <v>0</v>
      </c>
      <c r="J341" s="29">
        <v>99692.3125</v>
      </c>
      <c r="K341" s="29">
        <f t="shared" si="112"/>
        <v>1.4485728318336475E-4</v>
      </c>
      <c r="L341" s="29">
        <v>0</v>
      </c>
      <c r="M341" s="29">
        <f t="shared" si="113"/>
        <v>0</v>
      </c>
      <c r="N341" s="29">
        <v>0</v>
      </c>
      <c r="O341" s="29">
        <f t="shared" si="114"/>
        <v>0</v>
      </c>
      <c r="P341" s="29">
        <v>0</v>
      </c>
      <c r="Q341" s="29">
        <f t="shared" si="115"/>
        <v>0</v>
      </c>
      <c r="R341" s="29">
        <v>0</v>
      </c>
      <c r="S341" s="29">
        <f t="shared" si="116"/>
        <v>0</v>
      </c>
      <c r="T341" s="29">
        <v>0</v>
      </c>
      <c r="U341" s="29">
        <f t="shared" si="117"/>
        <v>0</v>
      </c>
      <c r="V341" s="29">
        <v>0</v>
      </c>
      <c r="W341" s="29">
        <f t="shared" si="118"/>
        <v>0</v>
      </c>
      <c r="X341" s="29">
        <v>0</v>
      </c>
      <c r="Y341" s="29">
        <f t="shared" si="119"/>
        <v>0</v>
      </c>
      <c r="Z341" s="29">
        <v>0</v>
      </c>
      <c r="AA341" s="29">
        <f t="shared" si="120"/>
        <v>0</v>
      </c>
      <c r="AB341" s="29">
        <v>0</v>
      </c>
      <c r="AC341" s="29">
        <f t="shared" si="121"/>
        <v>0</v>
      </c>
      <c r="AD341" s="29">
        <v>173973.328125</v>
      </c>
      <c r="AE341" s="29">
        <f t="shared" si="122"/>
        <v>8.111953872808051E-4</v>
      </c>
      <c r="AF341" s="29">
        <v>0</v>
      </c>
      <c r="AG341" s="29">
        <f t="shared" si="123"/>
        <v>0</v>
      </c>
      <c r="AH341" s="29">
        <v>0</v>
      </c>
      <c r="AI341" s="29">
        <f t="shared" si="124"/>
        <v>0</v>
      </c>
      <c r="AJ341" s="29">
        <v>0</v>
      </c>
      <c r="AK341" s="29">
        <f t="shared" si="125"/>
        <v>0</v>
      </c>
      <c r="AL341" s="29">
        <v>0</v>
      </c>
      <c r="AM341" s="29">
        <f t="shared" si="126"/>
        <v>0</v>
      </c>
      <c r="AN341" s="29">
        <v>0</v>
      </c>
      <c r="AO341" s="29">
        <f t="shared" si="127"/>
        <v>0</v>
      </c>
      <c r="AP341" s="29">
        <v>0</v>
      </c>
      <c r="AQ341" s="29">
        <f t="shared" si="128"/>
        <v>0</v>
      </c>
      <c r="AR341" s="29">
        <v>0</v>
      </c>
      <c r="AS341" s="29">
        <f t="shared" si="129"/>
        <v>0</v>
      </c>
      <c r="AT341" s="29">
        <v>0</v>
      </c>
      <c r="AU341" s="29">
        <f t="shared" si="130"/>
        <v>0</v>
      </c>
      <c r="AV341" s="29">
        <v>0</v>
      </c>
      <c r="AW341" s="29">
        <f t="shared" si="131"/>
        <v>0</v>
      </c>
    </row>
    <row r="342" spans="1:49">
      <c r="A342" s="2">
        <v>520</v>
      </c>
      <c r="B342" s="2" t="s">
        <v>205</v>
      </c>
      <c r="C342" s="2" t="s">
        <v>545</v>
      </c>
      <c r="D342" s="3">
        <v>224.04</v>
      </c>
      <c r="E342" s="3">
        <v>25.79</v>
      </c>
      <c r="F342" s="29">
        <v>0</v>
      </c>
      <c r="G342" s="29">
        <f t="shared" si="110"/>
        <v>0</v>
      </c>
      <c r="H342" s="29">
        <v>0</v>
      </c>
      <c r="I342" s="29">
        <f t="shared" si="111"/>
        <v>0</v>
      </c>
      <c r="J342" s="29">
        <v>0</v>
      </c>
      <c r="K342" s="29">
        <f t="shared" si="112"/>
        <v>0</v>
      </c>
      <c r="L342" s="29">
        <v>0</v>
      </c>
      <c r="M342" s="29">
        <f t="shared" si="113"/>
        <v>0</v>
      </c>
      <c r="N342" s="29">
        <v>0</v>
      </c>
      <c r="O342" s="29">
        <f t="shared" si="114"/>
        <v>0</v>
      </c>
      <c r="P342" s="29">
        <v>854358.4375</v>
      </c>
      <c r="Q342" s="29">
        <f t="shared" si="115"/>
        <v>8.8491546922493322E-4</v>
      </c>
      <c r="R342" s="29">
        <v>0</v>
      </c>
      <c r="S342" s="29">
        <f t="shared" si="116"/>
        <v>0</v>
      </c>
      <c r="T342" s="29">
        <v>0</v>
      </c>
      <c r="U342" s="29">
        <f t="shared" si="117"/>
        <v>0</v>
      </c>
      <c r="V342" s="29">
        <v>0</v>
      </c>
      <c r="W342" s="29">
        <f t="shared" si="118"/>
        <v>0</v>
      </c>
      <c r="X342" s="29">
        <v>0</v>
      </c>
      <c r="Y342" s="29">
        <f t="shared" si="119"/>
        <v>0</v>
      </c>
      <c r="Z342" s="29">
        <v>0</v>
      </c>
      <c r="AA342" s="29">
        <f t="shared" si="120"/>
        <v>0</v>
      </c>
      <c r="AB342" s="29">
        <v>0</v>
      </c>
      <c r="AC342" s="29">
        <f t="shared" si="121"/>
        <v>0</v>
      </c>
      <c r="AD342" s="29">
        <v>0</v>
      </c>
      <c r="AE342" s="29">
        <f t="shared" si="122"/>
        <v>0</v>
      </c>
      <c r="AF342" s="29">
        <v>0</v>
      </c>
      <c r="AG342" s="29">
        <f t="shared" si="123"/>
        <v>0</v>
      </c>
      <c r="AH342" s="29">
        <v>0</v>
      </c>
      <c r="AI342" s="29">
        <f t="shared" si="124"/>
        <v>0</v>
      </c>
      <c r="AJ342" s="29">
        <v>0</v>
      </c>
      <c r="AK342" s="29">
        <f t="shared" si="125"/>
        <v>0</v>
      </c>
      <c r="AL342" s="29">
        <v>0</v>
      </c>
      <c r="AM342" s="29">
        <f t="shared" si="126"/>
        <v>0</v>
      </c>
      <c r="AN342" s="29">
        <v>0</v>
      </c>
      <c r="AO342" s="29">
        <f t="shared" si="127"/>
        <v>0</v>
      </c>
      <c r="AP342" s="29">
        <v>0</v>
      </c>
      <c r="AQ342" s="29">
        <f t="shared" si="128"/>
        <v>0</v>
      </c>
      <c r="AR342" s="29">
        <v>0</v>
      </c>
      <c r="AS342" s="29">
        <f t="shared" si="129"/>
        <v>0</v>
      </c>
      <c r="AT342" s="29">
        <v>0</v>
      </c>
      <c r="AU342" s="29">
        <f t="shared" si="130"/>
        <v>0</v>
      </c>
      <c r="AV342" s="29">
        <v>0</v>
      </c>
      <c r="AW342" s="29">
        <f t="shared" si="131"/>
        <v>0</v>
      </c>
    </row>
    <row r="343" spans="1:49">
      <c r="A343" s="2">
        <v>521</v>
      </c>
      <c r="B343" s="2" t="s">
        <v>205</v>
      </c>
      <c r="C343" s="2" t="s">
        <v>546</v>
      </c>
      <c r="D343" s="3">
        <v>224.28</v>
      </c>
      <c r="E343" s="3">
        <v>19.46</v>
      </c>
      <c r="F343" s="29">
        <v>0</v>
      </c>
      <c r="G343" s="29">
        <f t="shared" si="110"/>
        <v>0</v>
      </c>
      <c r="H343" s="29">
        <v>0</v>
      </c>
      <c r="I343" s="29">
        <f t="shared" si="111"/>
        <v>0</v>
      </c>
      <c r="J343" s="29">
        <v>0</v>
      </c>
      <c r="K343" s="29">
        <f t="shared" si="112"/>
        <v>0</v>
      </c>
      <c r="L343" s="29">
        <v>0</v>
      </c>
      <c r="M343" s="29">
        <f t="shared" si="113"/>
        <v>0</v>
      </c>
      <c r="N343" s="29">
        <v>0</v>
      </c>
      <c r="O343" s="29">
        <f t="shared" si="114"/>
        <v>0</v>
      </c>
      <c r="P343" s="29">
        <v>0</v>
      </c>
      <c r="Q343" s="29">
        <f t="shared" si="115"/>
        <v>0</v>
      </c>
      <c r="R343" s="29">
        <v>0</v>
      </c>
      <c r="S343" s="29">
        <f t="shared" si="116"/>
        <v>0</v>
      </c>
      <c r="T343" s="29">
        <v>865561</v>
      </c>
      <c r="U343" s="29">
        <f t="shared" si="117"/>
        <v>8.7844927078129377E-4</v>
      </c>
      <c r="V343" s="29">
        <v>0</v>
      </c>
      <c r="W343" s="29">
        <f t="shared" si="118"/>
        <v>0</v>
      </c>
      <c r="X343" s="29">
        <v>0</v>
      </c>
      <c r="Y343" s="29">
        <f t="shared" si="119"/>
        <v>0</v>
      </c>
      <c r="Z343" s="29">
        <v>0</v>
      </c>
      <c r="AA343" s="29">
        <f t="shared" si="120"/>
        <v>0</v>
      </c>
      <c r="AB343" s="29">
        <v>0</v>
      </c>
      <c r="AC343" s="29">
        <f t="shared" si="121"/>
        <v>0</v>
      </c>
      <c r="AD343" s="29">
        <v>0</v>
      </c>
      <c r="AE343" s="29">
        <f t="shared" si="122"/>
        <v>0</v>
      </c>
      <c r="AF343" s="29">
        <v>0</v>
      </c>
      <c r="AG343" s="29">
        <f t="shared" si="123"/>
        <v>0</v>
      </c>
      <c r="AH343" s="29">
        <v>0</v>
      </c>
      <c r="AI343" s="29">
        <f t="shared" si="124"/>
        <v>0</v>
      </c>
      <c r="AJ343" s="29">
        <v>0</v>
      </c>
      <c r="AK343" s="29">
        <f t="shared" si="125"/>
        <v>0</v>
      </c>
      <c r="AL343" s="29">
        <v>0</v>
      </c>
      <c r="AM343" s="29">
        <f t="shared" si="126"/>
        <v>0</v>
      </c>
      <c r="AN343" s="29">
        <v>0</v>
      </c>
      <c r="AO343" s="29">
        <f t="shared" si="127"/>
        <v>0</v>
      </c>
      <c r="AP343" s="29">
        <v>0</v>
      </c>
      <c r="AQ343" s="29">
        <f t="shared" si="128"/>
        <v>0</v>
      </c>
      <c r="AR343" s="29">
        <v>0</v>
      </c>
      <c r="AS343" s="29">
        <f t="shared" si="129"/>
        <v>0</v>
      </c>
      <c r="AT343" s="29">
        <v>0</v>
      </c>
      <c r="AU343" s="29">
        <f t="shared" si="130"/>
        <v>0</v>
      </c>
      <c r="AV343" s="29">
        <v>0</v>
      </c>
      <c r="AW343" s="29">
        <f t="shared" si="131"/>
        <v>0</v>
      </c>
    </row>
    <row r="344" spans="1:49">
      <c r="A344" s="2">
        <v>522</v>
      </c>
      <c r="B344" s="2" t="s">
        <v>205</v>
      </c>
      <c r="C344" s="2" t="s">
        <v>547</v>
      </c>
      <c r="D344" s="3">
        <v>224.28</v>
      </c>
      <c r="E344" s="3">
        <v>20.04</v>
      </c>
      <c r="F344" s="29">
        <v>245142.8515625</v>
      </c>
      <c r="G344" s="29">
        <f t="shared" si="110"/>
        <v>1.6444083204265056E-3</v>
      </c>
      <c r="H344" s="29">
        <v>0</v>
      </c>
      <c r="I344" s="29">
        <f t="shared" si="111"/>
        <v>0</v>
      </c>
      <c r="J344" s="29">
        <v>0</v>
      </c>
      <c r="K344" s="29">
        <f t="shared" si="112"/>
        <v>0</v>
      </c>
      <c r="L344" s="29">
        <v>0</v>
      </c>
      <c r="M344" s="29">
        <f t="shared" si="113"/>
        <v>0</v>
      </c>
      <c r="N344" s="29">
        <v>0</v>
      </c>
      <c r="O344" s="29">
        <f t="shared" si="114"/>
        <v>0</v>
      </c>
      <c r="P344" s="29">
        <v>0</v>
      </c>
      <c r="Q344" s="29">
        <f t="shared" si="115"/>
        <v>0</v>
      </c>
      <c r="R344" s="29">
        <v>1718679.375</v>
      </c>
      <c r="S344" s="29">
        <f t="shared" si="116"/>
        <v>1.6071791507105623E-3</v>
      </c>
      <c r="T344" s="29">
        <v>0</v>
      </c>
      <c r="U344" s="29">
        <f t="shared" si="117"/>
        <v>0</v>
      </c>
      <c r="V344" s="29">
        <v>0</v>
      </c>
      <c r="W344" s="29">
        <f t="shared" si="118"/>
        <v>0</v>
      </c>
      <c r="X344" s="29">
        <v>0</v>
      </c>
      <c r="Y344" s="29">
        <f t="shared" si="119"/>
        <v>0</v>
      </c>
      <c r="Z344" s="29">
        <v>0</v>
      </c>
      <c r="AA344" s="29">
        <f t="shared" si="120"/>
        <v>0</v>
      </c>
      <c r="AB344" s="29">
        <v>0</v>
      </c>
      <c r="AC344" s="29">
        <f t="shared" si="121"/>
        <v>0</v>
      </c>
      <c r="AD344" s="29">
        <v>0</v>
      </c>
      <c r="AE344" s="29">
        <f t="shared" si="122"/>
        <v>0</v>
      </c>
      <c r="AF344" s="29">
        <v>0</v>
      </c>
      <c r="AG344" s="29">
        <f t="shared" si="123"/>
        <v>0</v>
      </c>
      <c r="AH344" s="29">
        <v>0</v>
      </c>
      <c r="AI344" s="29">
        <f t="shared" si="124"/>
        <v>0</v>
      </c>
      <c r="AJ344" s="29">
        <v>0</v>
      </c>
      <c r="AK344" s="29">
        <f t="shared" si="125"/>
        <v>0</v>
      </c>
      <c r="AL344" s="29">
        <v>0</v>
      </c>
      <c r="AM344" s="29">
        <f t="shared" si="126"/>
        <v>0</v>
      </c>
      <c r="AN344" s="29">
        <v>0</v>
      </c>
      <c r="AO344" s="29">
        <f t="shared" si="127"/>
        <v>0</v>
      </c>
      <c r="AP344" s="29">
        <v>0</v>
      </c>
      <c r="AQ344" s="29">
        <f t="shared" si="128"/>
        <v>0</v>
      </c>
      <c r="AR344" s="29">
        <v>0</v>
      </c>
      <c r="AS344" s="29">
        <f t="shared" si="129"/>
        <v>0</v>
      </c>
      <c r="AT344" s="29">
        <v>0</v>
      </c>
      <c r="AU344" s="29">
        <f t="shared" si="130"/>
        <v>0</v>
      </c>
      <c r="AV344" s="29">
        <v>0</v>
      </c>
      <c r="AW344" s="29">
        <f t="shared" si="131"/>
        <v>0</v>
      </c>
    </row>
    <row r="345" spans="1:49">
      <c r="A345" s="2">
        <v>523</v>
      </c>
      <c r="B345" s="2" t="s">
        <v>205</v>
      </c>
      <c r="C345" s="2" t="s">
        <v>548</v>
      </c>
      <c r="D345" s="3">
        <v>225.36</v>
      </c>
      <c r="E345" s="3">
        <v>20.76</v>
      </c>
      <c r="F345" s="29">
        <v>0</v>
      </c>
      <c r="G345" s="29">
        <f t="shared" si="110"/>
        <v>0</v>
      </c>
      <c r="H345" s="29">
        <v>0</v>
      </c>
      <c r="I345" s="29">
        <f t="shared" si="111"/>
        <v>0</v>
      </c>
      <c r="J345" s="29">
        <v>0</v>
      </c>
      <c r="K345" s="29">
        <f t="shared" si="112"/>
        <v>0</v>
      </c>
      <c r="L345" s="29">
        <v>0</v>
      </c>
      <c r="M345" s="29">
        <f t="shared" si="113"/>
        <v>0</v>
      </c>
      <c r="N345" s="29">
        <v>0</v>
      </c>
      <c r="O345" s="29">
        <f t="shared" si="114"/>
        <v>0</v>
      </c>
      <c r="P345" s="29">
        <v>0</v>
      </c>
      <c r="Q345" s="29">
        <f t="shared" si="115"/>
        <v>0</v>
      </c>
      <c r="R345" s="29">
        <v>9471880</v>
      </c>
      <c r="S345" s="29">
        <f t="shared" si="116"/>
        <v>8.8573868258774915E-3</v>
      </c>
      <c r="T345" s="29">
        <v>8686622</v>
      </c>
      <c r="U345" s="29">
        <f t="shared" si="117"/>
        <v>8.8159664789110685E-3</v>
      </c>
      <c r="V345" s="29">
        <v>0</v>
      </c>
      <c r="W345" s="29">
        <f t="shared" si="118"/>
        <v>0</v>
      </c>
      <c r="X345" s="29">
        <v>0</v>
      </c>
      <c r="Y345" s="29">
        <f t="shared" si="119"/>
        <v>0</v>
      </c>
      <c r="Z345" s="29">
        <v>0</v>
      </c>
      <c r="AA345" s="29">
        <f t="shared" si="120"/>
        <v>0</v>
      </c>
      <c r="AB345" s="29">
        <v>0</v>
      </c>
      <c r="AC345" s="29">
        <f t="shared" si="121"/>
        <v>0</v>
      </c>
      <c r="AD345" s="29">
        <v>0</v>
      </c>
      <c r="AE345" s="29">
        <f t="shared" si="122"/>
        <v>0</v>
      </c>
      <c r="AF345" s="29">
        <v>0</v>
      </c>
      <c r="AG345" s="29">
        <f t="shared" si="123"/>
        <v>0</v>
      </c>
      <c r="AH345" s="29">
        <v>0</v>
      </c>
      <c r="AI345" s="29">
        <f t="shared" si="124"/>
        <v>0</v>
      </c>
      <c r="AJ345" s="29">
        <v>0</v>
      </c>
      <c r="AK345" s="29">
        <f t="shared" si="125"/>
        <v>0</v>
      </c>
      <c r="AL345" s="29">
        <v>0</v>
      </c>
      <c r="AM345" s="29">
        <f t="shared" si="126"/>
        <v>0</v>
      </c>
      <c r="AN345" s="29">
        <v>0</v>
      </c>
      <c r="AO345" s="29">
        <f t="shared" si="127"/>
        <v>0</v>
      </c>
      <c r="AP345" s="29">
        <v>0</v>
      </c>
      <c r="AQ345" s="29">
        <f t="shared" si="128"/>
        <v>0</v>
      </c>
      <c r="AR345" s="29">
        <v>0</v>
      </c>
      <c r="AS345" s="29">
        <f t="shared" si="129"/>
        <v>0</v>
      </c>
      <c r="AT345" s="29">
        <v>0</v>
      </c>
      <c r="AU345" s="29">
        <f t="shared" si="130"/>
        <v>0</v>
      </c>
      <c r="AV345" s="29">
        <v>0</v>
      </c>
      <c r="AW345" s="29">
        <f t="shared" si="131"/>
        <v>0</v>
      </c>
    </row>
    <row r="346" spans="1:49">
      <c r="A346" s="2">
        <v>524</v>
      </c>
      <c r="B346" s="2" t="s">
        <v>205</v>
      </c>
      <c r="C346" s="2" t="s">
        <v>549</v>
      </c>
      <c r="D346" s="3">
        <v>225.48</v>
      </c>
      <c r="E346" s="3">
        <v>25.17</v>
      </c>
      <c r="F346" s="29">
        <v>0</v>
      </c>
      <c r="G346" s="29">
        <f t="shared" si="110"/>
        <v>0</v>
      </c>
      <c r="H346" s="29">
        <v>0</v>
      </c>
      <c r="I346" s="29">
        <f t="shared" si="111"/>
        <v>0</v>
      </c>
      <c r="J346" s="29">
        <v>0</v>
      </c>
      <c r="K346" s="29">
        <f t="shared" si="112"/>
        <v>0</v>
      </c>
      <c r="L346" s="29">
        <v>0</v>
      </c>
      <c r="M346" s="29">
        <f t="shared" si="113"/>
        <v>0</v>
      </c>
      <c r="N346" s="29">
        <v>671250</v>
      </c>
      <c r="O346" s="29">
        <f t="shared" si="114"/>
        <v>6.4658934905745193E-4</v>
      </c>
      <c r="P346" s="29">
        <v>369600</v>
      </c>
      <c r="Q346" s="29">
        <f t="shared" si="115"/>
        <v>3.8281913429986502E-4</v>
      </c>
      <c r="R346" s="29">
        <v>0</v>
      </c>
      <c r="S346" s="29">
        <f t="shared" si="116"/>
        <v>0</v>
      </c>
      <c r="T346" s="29">
        <v>0</v>
      </c>
      <c r="U346" s="29">
        <f t="shared" si="117"/>
        <v>0</v>
      </c>
      <c r="V346" s="29">
        <v>0</v>
      </c>
      <c r="W346" s="29">
        <f t="shared" si="118"/>
        <v>0</v>
      </c>
      <c r="X346" s="29">
        <v>0</v>
      </c>
      <c r="Y346" s="29">
        <f t="shared" si="119"/>
        <v>0</v>
      </c>
      <c r="Z346" s="29">
        <v>0</v>
      </c>
      <c r="AA346" s="29">
        <f t="shared" si="120"/>
        <v>0</v>
      </c>
      <c r="AB346" s="29">
        <v>0</v>
      </c>
      <c r="AC346" s="29">
        <f t="shared" si="121"/>
        <v>0</v>
      </c>
      <c r="AD346" s="29">
        <v>0</v>
      </c>
      <c r="AE346" s="29">
        <f t="shared" si="122"/>
        <v>0</v>
      </c>
      <c r="AF346" s="29">
        <v>0</v>
      </c>
      <c r="AG346" s="29">
        <f t="shared" si="123"/>
        <v>0</v>
      </c>
      <c r="AH346" s="29">
        <v>0</v>
      </c>
      <c r="AI346" s="29">
        <f t="shared" si="124"/>
        <v>0</v>
      </c>
      <c r="AJ346" s="29">
        <v>0</v>
      </c>
      <c r="AK346" s="29">
        <f t="shared" si="125"/>
        <v>0</v>
      </c>
      <c r="AL346" s="29">
        <v>0</v>
      </c>
      <c r="AM346" s="29">
        <f t="shared" si="126"/>
        <v>0</v>
      </c>
      <c r="AN346" s="29">
        <v>0</v>
      </c>
      <c r="AO346" s="29">
        <f t="shared" si="127"/>
        <v>0</v>
      </c>
      <c r="AP346" s="29">
        <v>0</v>
      </c>
      <c r="AQ346" s="29">
        <f t="shared" si="128"/>
        <v>0</v>
      </c>
      <c r="AR346" s="29">
        <v>0</v>
      </c>
      <c r="AS346" s="29">
        <f t="shared" si="129"/>
        <v>0</v>
      </c>
      <c r="AT346" s="29">
        <v>0</v>
      </c>
      <c r="AU346" s="29">
        <f t="shared" si="130"/>
        <v>0</v>
      </c>
      <c r="AV346" s="29">
        <v>0</v>
      </c>
      <c r="AW346" s="29">
        <f t="shared" si="131"/>
        <v>0</v>
      </c>
    </row>
    <row r="347" spans="1:49">
      <c r="A347" s="2">
        <v>525</v>
      </c>
      <c r="B347" s="2" t="s">
        <v>205</v>
      </c>
      <c r="C347" s="2" t="s">
        <v>550</v>
      </c>
      <c r="D347" s="3">
        <v>226.68</v>
      </c>
      <c r="E347" s="3">
        <v>25.57</v>
      </c>
      <c r="F347" s="29">
        <v>0</v>
      </c>
      <c r="G347" s="29">
        <f t="shared" si="110"/>
        <v>0</v>
      </c>
      <c r="H347" s="29">
        <v>0</v>
      </c>
      <c r="I347" s="29">
        <f t="shared" si="111"/>
        <v>0</v>
      </c>
      <c r="J347" s="29">
        <v>0</v>
      </c>
      <c r="K347" s="29">
        <f t="shared" si="112"/>
        <v>0</v>
      </c>
      <c r="L347" s="29">
        <v>0</v>
      </c>
      <c r="M347" s="29">
        <f t="shared" si="113"/>
        <v>0</v>
      </c>
      <c r="N347" s="29">
        <v>0</v>
      </c>
      <c r="O347" s="29">
        <f t="shared" si="114"/>
        <v>0</v>
      </c>
      <c r="P347" s="29">
        <v>312973.90625</v>
      </c>
      <c r="Q347" s="29">
        <f t="shared" si="115"/>
        <v>3.2416774850939427E-4</v>
      </c>
      <c r="R347" s="29">
        <v>0</v>
      </c>
      <c r="S347" s="29">
        <f t="shared" si="116"/>
        <v>0</v>
      </c>
      <c r="T347" s="29">
        <v>0</v>
      </c>
      <c r="U347" s="29">
        <f t="shared" si="117"/>
        <v>0</v>
      </c>
      <c r="V347" s="29">
        <v>0</v>
      </c>
      <c r="W347" s="29">
        <f t="shared" si="118"/>
        <v>0</v>
      </c>
      <c r="X347" s="29">
        <v>0</v>
      </c>
      <c r="Y347" s="29">
        <f t="shared" si="119"/>
        <v>0</v>
      </c>
      <c r="Z347" s="29">
        <v>0</v>
      </c>
      <c r="AA347" s="29">
        <f t="shared" si="120"/>
        <v>0</v>
      </c>
      <c r="AB347" s="29">
        <v>0</v>
      </c>
      <c r="AC347" s="29">
        <f t="shared" si="121"/>
        <v>0</v>
      </c>
      <c r="AD347" s="29">
        <v>0</v>
      </c>
      <c r="AE347" s="29">
        <f t="shared" si="122"/>
        <v>0</v>
      </c>
      <c r="AF347" s="29">
        <v>0</v>
      </c>
      <c r="AG347" s="29">
        <f t="shared" si="123"/>
        <v>0</v>
      </c>
      <c r="AH347" s="29">
        <v>0</v>
      </c>
      <c r="AI347" s="29">
        <f t="shared" si="124"/>
        <v>0</v>
      </c>
      <c r="AJ347" s="29">
        <v>0</v>
      </c>
      <c r="AK347" s="29">
        <f t="shared" si="125"/>
        <v>0</v>
      </c>
      <c r="AL347" s="29">
        <v>0</v>
      </c>
      <c r="AM347" s="29">
        <f t="shared" si="126"/>
        <v>0</v>
      </c>
      <c r="AN347" s="29">
        <v>0</v>
      </c>
      <c r="AO347" s="29">
        <f t="shared" si="127"/>
        <v>0</v>
      </c>
      <c r="AP347" s="29">
        <v>0</v>
      </c>
      <c r="AQ347" s="29">
        <f t="shared" si="128"/>
        <v>0</v>
      </c>
      <c r="AR347" s="29">
        <v>0</v>
      </c>
      <c r="AS347" s="29">
        <f t="shared" si="129"/>
        <v>0</v>
      </c>
      <c r="AT347" s="29">
        <v>0</v>
      </c>
      <c r="AU347" s="29">
        <f t="shared" si="130"/>
        <v>0</v>
      </c>
      <c r="AV347" s="29">
        <v>0</v>
      </c>
      <c r="AW347" s="29">
        <f t="shared" si="131"/>
        <v>0</v>
      </c>
    </row>
    <row r="348" spans="1:49">
      <c r="A348" s="2">
        <v>526</v>
      </c>
      <c r="B348" s="2" t="s">
        <v>205</v>
      </c>
      <c r="C348" s="2" t="s">
        <v>551</v>
      </c>
      <c r="D348" s="3">
        <v>226.92</v>
      </c>
      <c r="E348" s="3">
        <v>25.57</v>
      </c>
      <c r="F348" s="29">
        <v>0</v>
      </c>
      <c r="G348" s="29">
        <f t="shared" si="110"/>
        <v>0</v>
      </c>
      <c r="H348" s="29">
        <v>0</v>
      </c>
      <c r="I348" s="29">
        <f t="shared" si="111"/>
        <v>0</v>
      </c>
      <c r="J348" s="29">
        <v>0</v>
      </c>
      <c r="K348" s="29">
        <f t="shared" si="112"/>
        <v>0</v>
      </c>
      <c r="L348" s="29">
        <v>0</v>
      </c>
      <c r="M348" s="29">
        <f t="shared" si="113"/>
        <v>0</v>
      </c>
      <c r="N348" s="29">
        <v>0</v>
      </c>
      <c r="O348" s="29">
        <f t="shared" si="114"/>
        <v>0</v>
      </c>
      <c r="P348" s="29">
        <v>446121.75</v>
      </c>
      <c r="Q348" s="29">
        <f t="shared" si="115"/>
        <v>4.6207776549605199E-4</v>
      </c>
      <c r="R348" s="29">
        <v>0</v>
      </c>
      <c r="S348" s="29">
        <f t="shared" si="116"/>
        <v>0</v>
      </c>
      <c r="T348" s="29">
        <v>0</v>
      </c>
      <c r="U348" s="29">
        <f t="shared" si="117"/>
        <v>0</v>
      </c>
      <c r="V348" s="29">
        <v>0</v>
      </c>
      <c r="W348" s="29">
        <f t="shared" si="118"/>
        <v>0</v>
      </c>
      <c r="X348" s="29">
        <v>0</v>
      </c>
      <c r="Y348" s="29">
        <f t="shared" si="119"/>
        <v>0</v>
      </c>
      <c r="Z348" s="29">
        <v>0</v>
      </c>
      <c r="AA348" s="29">
        <f t="shared" si="120"/>
        <v>0</v>
      </c>
      <c r="AB348" s="29">
        <v>0</v>
      </c>
      <c r="AC348" s="29">
        <f t="shared" si="121"/>
        <v>0</v>
      </c>
      <c r="AD348" s="29">
        <v>0</v>
      </c>
      <c r="AE348" s="29">
        <f t="shared" si="122"/>
        <v>0</v>
      </c>
      <c r="AF348" s="29">
        <v>0</v>
      </c>
      <c r="AG348" s="29">
        <f t="shared" si="123"/>
        <v>0</v>
      </c>
      <c r="AH348" s="29">
        <v>0</v>
      </c>
      <c r="AI348" s="29">
        <f t="shared" si="124"/>
        <v>0</v>
      </c>
      <c r="AJ348" s="29">
        <v>0</v>
      </c>
      <c r="AK348" s="29">
        <f t="shared" si="125"/>
        <v>0</v>
      </c>
      <c r="AL348" s="29">
        <v>0</v>
      </c>
      <c r="AM348" s="29">
        <f t="shared" si="126"/>
        <v>0</v>
      </c>
      <c r="AN348" s="29">
        <v>0</v>
      </c>
      <c r="AO348" s="29">
        <f t="shared" si="127"/>
        <v>0</v>
      </c>
      <c r="AP348" s="29">
        <v>0</v>
      </c>
      <c r="AQ348" s="29">
        <f t="shared" si="128"/>
        <v>0</v>
      </c>
      <c r="AR348" s="29">
        <v>0</v>
      </c>
      <c r="AS348" s="29">
        <f t="shared" si="129"/>
        <v>0</v>
      </c>
      <c r="AT348" s="29">
        <v>0</v>
      </c>
      <c r="AU348" s="29">
        <f t="shared" si="130"/>
        <v>0</v>
      </c>
      <c r="AV348" s="29">
        <v>0</v>
      </c>
      <c r="AW348" s="29">
        <f t="shared" si="131"/>
        <v>0</v>
      </c>
    </row>
    <row r="349" spans="1:49">
      <c r="A349" s="2">
        <v>527</v>
      </c>
      <c r="B349" s="2" t="s">
        <v>205</v>
      </c>
      <c r="C349" s="2" t="s">
        <v>552</v>
      </c>
      <c r="D349" s="3">
        <v>229.2</v>
      </c>
      <c r="E349" s="3">
        <v>22.72</v>
      </c>
      <c r="F349" s="29">
        <v>0</v>
      </c>
      <c r="G349" s="29">
        <f t="shared" si="110"/>
        <v>0</v>
      </c>
      <c r="H349" s="29">
        <v>0</v>
      </c>
      <c r="I349" s="29">
        <f t="shared" si="111"/>
        <v>0</v>
      </c>
      <c r="J349" s="29">
        <v>0</v>
      </c>
      <c r="K349" s="29">
        <f t="shared" si="112"/>
        <v>0</v>
      </c>
      <c r="L349" s="29">
        <v>0</v>
      </c>
      <c r="M349" s="29">
        <f t="shared" si="113"/>
        <v>0</v>
      </c>
      <c r="N349" s="29">
        <v>628400</v>
      </c>
      <c r="O349" s="29">
        <f t="shared" si="114"/>
        <v>6.0531358949378442E-4</v>
      </c>
      <c r="P349" s="29">
        <v>413200</v>
      </c>
      <c r="Q349" s="29">
        <f t="shared" si="115"/>
        <v>4.2797853434173224E-4</v>
      </c>
      <c r="R349" s="29">
        <v>0</v>
      </c>
      <c r="S349" s="29">
        <f t="shared" si="116"/>
        <v>0</v>
      </c>
      <c r="T349" s="29">
        <v>0</v>
      </c>
      <c r="U349" s="29">
        <f t="shared" si="117"/>
        <v>0</v>
      </c>
      <c r="V349" s="29">
        <v>794453.375</v>
      </c>
      <c r="W349" s="29">
        <f t="shared" si="118"/>
        <v>1.9268440809801113E-3</v>
      </c>
      <c r="X349" s="29">
        <v>0</v>
      </c>
      <c r="Y349" s="29">
        <f t="shared" si="119"/>
        <v>0</v>
      </c>
      <c r="Z349" s="29">
        <v>0</v>
      </c>
      <c r="AA349" s="29">
        <f t="shared" si="120"/>
        <v>0</v>
      </c>
      <c r="AB349" s="29">
        <v>0</v>
      </c>
      <c r="AC349" s="29">
        <f t="shared" si="121"/>
        <v>0</v>
      </c>
      <c r="AD349" s="29">
        <v>0</v>
      </c>
      <c r="AE349" s="29">
        <f t="shared" si="122"/>
        <v>0</v>
      </c>
      <c r="AF349" s="29">
        <v>0</v>
      </c>
      <c r="AG349" s="29">
        <f t="shared" si="123"/>
        <v>0</v>
      </c>
      <c r="AH349" s="29">
        <v>0</v>
      </c>
      <c r="AI349" s="29">
        <f t="shared" si="124"/>
        <v>0</v>
      </c>
      <c r="AJ349" s="29">
        <v>0</v>
      </c>
      <c r="AK349" s="29">
        <f t="shared" si="125"/>
        <v>0</v>
      </c>
      <c r="AL349" s="29">
        <v>0</v>
      </c>
      <c r="AM349" s="29">
        <f t="shared" si="126"/>
        <v>0</v>
      </c>
      <c r="AN349" s="29">
        <v>0</v>
      </c>
      <c r="AO349" s="29">
        <f t="shared" si="127"/>
        <v>0</v>
      </c>
      <c r="AP349" s="29">
        <v>0</v>
      </c>
      <c r="AQ349" s="29">
        <f t="shared" si="128"/>
        <v>0</v>
      </c>
      <c r="AR349" s="29">
        <v>0</v>
      </c>
      <c r="AS349" s="29">
        <f t="shared" si="129"/>
        <v>0</v>
      </c>
      <c r="AT349" s="29">
        <v>0</v>
      </c>
      <c r="AU349" s="29">
        <f t="shared" si="130"/>
        <v>0</v>
      </c>
      <c r="AV349" s="29">
        <v>0</v>
      </c>
      <c r="AW349" s="29">
        <f t="shared" si="131"/>
        <v>0</v>
      </c>
    </row>
    <row r="350" spans="1:49">
      <c r="A350" s="2">
        <v>528</v>
      </c>
      <c r="B350" s="2" t="s">
        <v>205</v>
      </c>
      <c r="C350" s="2" t="s">
        <v>553</v>
      </c>
      <c r="D350" s="3">
        <v>229.44</v>
      </c>
      <c r="E350" s="3">
        <v>22.71</v>
      </c>
      <c r="F350" s="29">
        <v>0</v>
      </c>
      <c r="G350" s="29">
        <f t="shared" si="110"/>
        <v>0</v>
      </c>
      <c r="H350" s="29">
        <v>0</v>
      </c>
      <c r="I350" s="29">
        <f t="shared" si="111"/>
        <v>0</v>
      </c>
      <c r="J350" s="29">
        <v>0</v>
      </c>
      <c r="K350" s="29">
        <f t="shared" si="112"/>
        <v>0</v>
      </c>
      <c r="L350" s="29">
        <v>0</v>
      </c>
      <c r="M350" s="29">
        <f t="shared" si="113"/>
        <v>0</v>
      </c>
      <c r="N350" s="29">
        <v>0</v>
      </c>
      <c r="O350" s="29">
        <f t="shared" si="114"/>
        <v>0</v>
      </c>
      <c r="P350" s="29">
        <v>0</v>
      </c>
      <c r="Q350" s="29">
        <f t="shared" si="115"/>
        <v>0</v>
      </c>
      <c r="R350" s="29">
        <v>0</v>
      </c>
      <c r="S350" s="29">
        <f t="shared" si="116"/>
        <v>0</v>
      </c>
      <c r="T350" s="29">
        <v>0</v>
      </c>
      <c r="U350" s="29">
        <f t="shared" si="117"/>
        <v>0</v>
      </c>
      <c r="V350" s="29">
        <v>1104320</v>
      </c>
      <c r="W350" s="29">
        <f t="shared" si="118"/>
        <v>2.6783855698365644E-3</v>
      </c>
      <c r="X350" s="29">
        <v>1707933.375</v>
      </c>
      <c r="Y350" s="29">
        <f t="shared" si="119"/>
        <v>4.6439229030338664E-3</v>
      </c>
      <c r="Z350" s="29">
        <v>0</v>
      </c>
      <c r="AA350" s="29">
        <f t="shared" si="120"/>
        <v>0</v>
      </c>
      <c r="AB350" s="29">
        <v>0</v>
      </c>
      <c r="AC350" s="29">
        <f t="shared" si="121"/>
        <v>0</v>
      </c>
      <c r="AD350" s="29">
        <v>0</v>
      </c>
      <c r="AE350" s="29">
        <f t="shared" si="122"/>
        <v>0</v>
      </c>
      <c r="AF350" s="29">
        <v>0</v>
      </c>
      <c r="AG350" s="29">
        <f t="shared" si="123"/>
        <v>0</v>
      </c>
      <c r="AH350" s="29">
        <v>0</v>
      </c>
      <c r="AI350" s="29">
        <f t="shared" si="124"/>
        <v>0</v>
      </c>
      <c r="AJ350" s="29">
        <v>0</v>
      </c>
      <c r="AK350" s="29">
        <f t="shared" si="125"/>
        <v>0</v>
      </c>
      <c r="AL350" s="29">
        <v>0</v>
      </c>
      <c r="AM350" s="29">
        <f t="shared" si="126"/>
        <v>0</v>
      </c>
      <c r="AN350" s="29">
        <v>0</v>
      </c>
      <c r="AO350" s="29">
        <f t="shared" si="127"/>
        <v>0</v>
      </c>
      <c r="AP350" s="29">
        <v>0</v>
      </c>
      <c r="AQ350" s="29">
        <f t="shared" si="128"/>
        <v>0</v>
      </c>
      <c r="AR350" s="29">
        <v>0</v>
      </c>
      <c r="AS350" s="29">
        <f t="shared" si="129"/>
        <v>0</v>
      </c>
      <c r="AT350" s="29">
        <v>0</v>
      </c>
      <c r="AU350" s="29">
        <f t="shared" si="130"/>
        <v>0</v>
      </c>
      <c r="AV350" s="29">
        <v>0</v>
      </c>
      <c r="AW350" s="29">
        <f t="shared" si="131"/>
        <v>0</v>
      </c>
    </row>
    <row r="351" spans="1:49">
      <c r="A351" s="2">
        <v>529</v>
      </c>
      <c r="B351" s="2" t="s">
        <v>205</v>
      </c>
      <c r="C351" s="2" t="s">
        <v>554</v>
      </c>
      <c r="D351" s="3">
        <v>229.56</v>
      </c>
      <c r="E351" s="3">
        <v>25.89</v>
      </c>
      <c r="F351" s="29">
        <v>0</v>
      </c>
      <c r="G351" s="29">
        <f t="shared" si="110"/>
        <v>0</v>
      </c>
      <c r="H351" s="29">
        <v>0</v>
      </c>
      <c r="I351" s="29">
        <f t="shared" si="111"/>
        <v>0</v>
      </c>
      <c r="J351" s="29">
        <v>740977.75</v>
      </c>
      <c r="K351" s="29">
        <f t="shared" si="112"/>
        <v>1.0766730259599753E-3</v>
      </c>
      <c r="L351" s="29">
        <v>767800</v>
      </c>
      <c r="M351" s="29">
        <f t="shared" si="113"/>
        <v>8.7467446087601648E-4</v>
      </c>
      <c r="N351" s="29">
        <v>179600</v>
      </c>
      <c r="O351" s="29">
        <f t="shared" si="114"/>
        <v>1.7300178337537186E-4</v>
      </c>
      <c r="P351" s="29">
        <v>0</v>
      </c>
      <c r="Q351" s="29">
        <f t="shared" si="115"/>
        <v>0</v>
      </c>
      <c r="R351" s="29">
        <v>7182568.5</v>
      </c>
      <c r="S351" s="29">
        <f t="shared" si="116"/>
        <v>6.716595608037966E-3</v>
      </c>
      <c r="T351" s="29">
        <v>6905976.5</v>
      </c>
      <c r="U351" s="29">
        <f t="shared" si="117"/>
        <v>7.0088070285719336E-3</v>
      </c>
      <c r="V351" s="29">
        <v>0</v>
      </c>
      <c r="W351" s="29">
        <f t="shared" si="118"/>
        <v>0</v>
      </c>
      <c r="X351" s="29">
        <v>0</v>
      </c>
      <c r="Y351" s="29">
        <f t="shared" si="119"/>
        <v>0</v>
      </c>
      <c r="Z351" s="29">
        <v>0</v>
      </c>
      <c r="AA351" s="29">
        <f t="shared" si="120"/>
        <v>0</v>
      </c>
      <c r="AB351" s="29">
        <v>0</v>
      </c>
      <c r="AC351" s="29">
        <f t="shared" si="121"/>
        <v>0</v>
      </c>
      <c r="AD351" s="29">
        <v>0</v>
      </c>
      <c r="AE351" s="29">
        <f t="shared" si="122"/>
        <v>0</v>
      </c>
      <c r="AF351" s="29">
        <v>0</v>
      </c>
      <c r="AG351" s="29">
        <f t="shared" si="123"/>
        <v>0</v>
      </c>
      <c r="AH351" s="29">
        <v>0</v>
      </c>
      <c r="AI351" s="29">
        <f t="shared" si="124"/>
        <v>0</v>
      </c>
      <c r="AJ351" s="29">
        <v>0</v>
      </c>
      <c r="AK351" s="29">
        <f t="shared" si="125"/>
        <v>0</v>
      </c>
      <c r="AL351" s="29">
        <v>0</v>
      </c>
      <c r="AM351" s="29">
        <f t="shared" si="126"/>
        <v>0</v>
      </c>
      <c r="AN351" s="29">
        <v>0</v>
      </c>
      <c r="AO351" s="29">
        <f t="shared" si="127"/>
        <v>0</v>
      </c>
      <c r="AP351" s="29">
        <v>0</v>
      </c>
      <c r="AQ351" s="29">
        <f t="shared" si="128"/>
        <v>0</v>
      </c>
      <c r="AR351" s="29">
        <v>0</v>
      </c>
      <c r="AS351" s="29">
        <f t="shared" si="129"/>
        <v>0</v>
      </c>
      <c r="AT351" s="29">
        <v>0</v>
      </c>
      <c r="AU351" s="29">
        <f t="shared" si="130"/>
        <v>0</v>
      </c>
      <c r="AV351" s="29">
        <v>0</v>
      </c>
      <c r="AW351" s="29">
        <f t="shared" si="131"/>
        <v>0</v>
      </c>
    </row>
    <row r="352" spans="1:49">
      <c r="A352" s="2">
        <v>530</v>
      </c>
      <c r="B352" s="2" t="s">
        <v>205</v>
      </c>
      <c r="C352" s="2" t="s">
        <v>555</v>
      </c>
      <c r="D352" s="3">
        <v>231.12</v>
      </c>
      <c r="E352" s="3">
        <v>26.48</v>
      </c>
      <c r="F352" s="29">
        <v>0</v>
      </c>
      <c r="G352" s="29">
        <f t="shared" si="110"/>
        <v>0</v>
      </c>
      <c r="H352" s="29">
        <v>0</v>
      </c>
      <c r="I352" s="29">
        <f t="shared" si="111"/>
        <v>0</v>
      </c>
      <c r="J352" s="29">
        <v>0</v>
      </c>
      <c r="K352" s="29">
        <f t="shared" si="112"/>
        <v>0</v>
      </c>
      <c r="L352" s="29">
        <v>2406506.75</v>
      </c>
      <c r="M352" s="29">
        <f t="shared" si="113"/>
        <v>2.7414821491934679E-3</v>
      </c>
      <c r="N352" s="29">
        <v>0</v>
      </c>
      <c r="O352" s="29">
        <f t="shared" si="114"/>
        <v>0</v>
      </c>
      <c r="P352" s="29">
        <v>0</v>
      </c>
      <c r="Q352" s="29">
        <f t="shared" si="115"/>
        <v>0</v>
      </c>
      <c r="R352" s="29">
        <v>0</v>
      </c>
      <c r="S352" s="29">
        <f t="shared" si="116"/>
        <v>0</v>
      </c>
      <c r="T352" s="29">
        <v>0</v>
      </c>
      <c r="U352" s="29">
        <f t="shared" si="117"/>
        <v>0</v>
      </c>
      <c r="V352" s="29">
        <v>0</v>
      </c>
      <c r="W352" s="29">
        <f t="shared" si="118"/>
        <v>0</v>
      </c>
      <c r="X352" s="29">
        <v>0</v>
      </c>
      <c r="Y352" s="29">
        <f t="shared" si="119"/>
        <v>0</v>
      </c>
      <c r="Z352" s="29">
        <v>0</v>
      </c>
      <c r="AA352" s="29">
        <f t="shared" si="120"/>
        <v>0</v>
      </c>
      <c r="AB352" s="29">
        <v>0</v>
      </c>
      <c r="AC352" s="29">
        <f t="shared" si="121"/>
        <v>0</v>
      </c>
      <c r="AD352" s="29">
        <v>0</v>
      </c>
      <c r="AE352" s="29">
        <f t="shared" si="122"/>
        <v>0</v>
      </c>
      <c r="AF352" s="29">
        <v>0</v>
      </c>
      <c r="AG352" s="29">
        <f t="shared" si="123"/>
        <v>0</v>
      </c>
      <c r="AH352" s="29">
        <v>0</v>
      </c>
      <c r="AI352" s="29">
        <f t="shared" si="124"/>
        <v>0</v>
      </c>
      <c r="AJ352" s="29">
        <v>0</v>
      </c>
      <c r="AK352" s="29">
        <f t="shared" si="125"/>
        <v>0</v>
      </c>
      <c r="AL352" s="29">
        <v>0</v>
      </c>
      <c r="AM352" s="29">
        <f t="shared" si="126"/>
        <v>0</v>
      </c>
      <c r="AN352" s="29">
        <v>0</v>
      </c>
      <c r="AO352" s="29">
        <f t="shared" si="127"/>
        <v>0</v>
      </c>
      <c r="AP352" s="29">
        <v>0</v>
      </c>
      <c r="AQ352" s="29">
        <f t="shared" si="128"/>
        <v>0</v>
      </c>
      <c r="AR352" s="29">
        <v>0</v>
      </c>
      <c r="AS352" s="29">
        <f t="shared" si="129"/>
        <v>0</v>
      </c>
      <c r="AT352" s="29">
        <v>0</v>
      </c>
      <c r="AU352" s="29">
        <f t="shared" si="130"/>
        <v>0</v>
      </c>
      <c r="AV352" s="29">
        <v>0</v>
      </c>
      <c r="AW352" s="29">
        <f t="shared" si="131"/>
        <v>0</v>
      </c>
    </row>
    <row r="353" spans="1:49">
      <c r="A353" s="2">
        <v>531</v>
      </c>
      <c r="B353" s="2" t="s">
        <v>205</v>
      </c>
      <c r="C353" s="2" t="s">
        <v>556</v>
      </c>
      <c r="D353" s="3">
        <v>231.35409999999999</v>
      </c>
      <c r="E353" s="3">
        <v>22.82</v>
      </c>
      <c r="F353" s="29">
        <v>0</v>
      </c>
      <c r="G353" s="29">
        <f t="shared" si="110"/>
        <v>0</v>
      </c>
      <c r="H353" s="29">
        <v>0</v>
      </c>
      <c r="I353" s="29">
        <f t="shared" si="111"/>
        <v>0</v>
      </c>
      <c r="J353" s="29">
        <v>218400</v>
      </c>
      <c r="K353" s="29">
        <f t="shared" si="112"/>
        <v>3.1734473655876792E-4</v>
      </c>
      <c r="L353" s="29">
        <v>0</v>
      </c>
      <c r="M353" s="29">
        <f t="shared" si="113"/>
        <v>0</v>
      </c>
      <c r="N353" s="29">
        <v>0</v>
      </c>
      <c r="O353" s="29">
        <f t="shared" si="114"/>
        <v>0</v>
      </c>
      <c r="P353" s="29">
        <v>0</v>
      </c>
      <c r="Q353" s="29">
        <f t="shared" si="115"/>
        <v>0</v>
      </c>
      <c r="R353" s="29">
        <v>578470.625</v>
      </c>
      <c r="S353" s="29">
        <f t="shared" si="116"/>
        <v>5.4094204033751684E-4</v>
      </c>
      <c r="T353" s="29">
        <v>626000</v>
      </c>
      <c r="U353" s="29">
        <f t="shared" si="117"/>
        <v>6.3532118881175323E-4</v>
      </c>
      <c r="V353" s="29">
        <v>0</v>
      </c>
      <c r="W353" s="29">
        <f t="shared" si="118"/>
        <v>0</v>
      </c>
      <c r="X353" s="29">
        <v>0</v>
      </c>
      <c r="Y353" s="29">
        <f t="shared" si="119"/>
        <v>0</v>
      </c>
      <c r="Z353" s="29">
        <v>0</v>
      </c>
      <c r="AA353" s="29">
        <f t="shared" si="120"/>
        <v>0</v>
      </c>
      <c r="AB353" s="29">
        <v>0</v>
      </c>
      <c r="AC353" s="29">
        <f t="shared" si="121"/>
        <v>0</v>
      </c>
      <c r="AD353" s="29">
        <v>0</v>
      </c>
      <c r="AE353" s="29">
        <f t="shared" si="122"/>
        <v>0</v>
      </c>
      <c r="AF353" s="29">
        <v>0</v>
      </c>
      <c r="AG353" s="29">
        <f t="shared" si="123"/>
        <v>0</v>
      </c>
      <c r="AH353" s="29">
        <v>0</v>
      </c>
      <c r="AI353" s="29">
        <f t="shared" si="124"/>
        <v>0</v>
      </c>
      <c r="AJ353" s="29">
        <v>0</v>
      </c>
      <c r="AK353" s="29">
        <f t="shared" si="125"/>
        <v>0</v>
      </c>
      <c r="AL353" s="29">
        <v>0</v>
      </c>
      <c r="AM353" s="29">
        <f t="shared" si="126"/>
        <v>0</v>
      </c>
      <c r="AN353" s="29">
        <v>0</v>
      </c>
      <c r="AO353" s="29">
        <f t="shared" si="127"/>
        <v>0</v>
      </c>
      <c r="AP353" s="29">
        <v>0</v>
      </c>
      <c r="AQ353" s="29">
        <f t="shared" si="128"/>
        <v>0</v>
      </c>
      <c r="AR353" s="29">
        <v>0</v>
      </c>
      <c r="AS353" s="29">
        <f t="shared" si="129"/>
        <v>0</v>
      </c>
      <c r="AT353" s="29">
        <v>0</v>
      </c>
      <c r="AU353" s="29">
        <f t="shared" si="130"/>
        <v>0</v>
      </c>
      <c r="AV353" s="29">
        <v>0</v>
      </c>
      <c r="AW353" s="29">
        <f t="shared" si="131"/>
        <v>0</v>
      </c>
    </row>
    <row r="354" spans="1:49">
      <c r="A354" s="2">
        <v>532</v>
      </c>
      <c r="B354" s="2" t="s">
        <v>205</v>
      </c>
      <c r="C354" s="2" t="s">
        <v>557</v>
      </c>
      <c r="D354" s="3">
        <v>231.36</v>
      </c>
      <c r="E354" s="3">
        <v>24.54</v>
      </c>
      <c r="F354" s="29">
        <v>0</v>
      </c>
      <c r="G354" s="29">
        <f t="shared" si="110"/>
        <v>0</v>
      </c>
      <c r="H354" s="29">
        <v>0</v>
      </c>
      <c r="I354" s="29">
        <f t="shared" si="111"/>
        <v>0</v>
      </c>
      <c r="J354" s="29">
        <v>514400</v>
      </c>
      <c r="K354" s="29">
        <f t="shared" si="112"/>
        <v>7.4744566156515662E-4</v>
      </c>
      <c r="L354" s="29">
        <v>650399.9375</v>
      </c>
      <c r="M354" s="29">
        <f t="shared" si="113"/>
        <v>7.4093281412686545E-4</v>
      </c>
      <c r="N354" s="29">
        <v>3582000</v>
      </c>
      <c r="O354" s="29">
        <f t="shared" si="114"/>
        <v>3.4504030515065814E-3</v>
      </c>
      <c r="P354" s="29">
        <v>2918250</v>
      </c>
      <c r="Q354" s="29">
        <f t="shared" si="115"/>
        <v>3.022624292939884E-3</v>
      </c>
      <c r="R354" s="29">
        <v>0</v>
      </c>
      <c r="S354" s="29">
        <f t="shared" si="116"/>
        <v>0</v>
      </c>
      <c r="T354" s="29">
        <v>0</v>
      </c>
      <c r="U354" s="29">
        <f t="shared" si="117"/>
        <v>0</v>
      </c>
      <c r="V354" s="29">
        <v>0</v>
      </c>
      <c r="W354" s="29">
        <f t="shared" si="118"/>
        <v>0</v>
      </c>
      <c r="X354" s="29">
        <v>0</v>
      </c>
      <c r="Y354" s="29">
        <f t="shared" si="119"/>
        <v>0</v>
      </c>
      <c r="Z354" s="29">
        <v>0</v>
      </c>
      <c r="AA354" s="29">
        <f t="shared" si="120"/>
        <v>0</v>
      </c>
      <c r="AB354" s="29">
        <v>0</v>
      </c>
      <c r="AC354" s="29">
        <f t="shared" si="121"/>
        <v>0</v>
      </c>
      <c r="AD354" s="29">
        <v>0</v>
      </c>
      <c r="AE354" s="29">
        <f t="shared" si="122"/>
        <v>0</v>
      </c>
      <c r="AF354" s="29">
        <v>0</v>
      </c>
      <c r="AG354" s="29">
        <f t="shared" si="123"/>
        <v>0</v>
      </c>
      <c r="AH354" s="29">
        <v>0</v>
      </c>
      <c r="AI354" s="29">
        <f t="shared" si="124"/>
        <v>0</v>
      </c>
      <c r="AJ354" s="29">
        <v>0</v>
      </c>
      <c r="AK354" s="29">
        <f t="shared" si="125"/>
        <v>0</v>
      </c>
      <c r="AL354" s="29">
        <v>0</v>
      </c>
      <c r="AM354" s="29">
        <f t="shared" si="126"/>
        <v>0</v>
      </c>
      <c r="AN354" s="29">
        <v>0</v>
      </c>
      <c r="AO354" s="29">
        <f t="shared" si="127"/>
        <v>0</v>
      </c>
      <c r="AP354" s="29">
        <v>0</v>
      </c>
      <c r="AQ354" s="29">
        <f t="shared" si="128"/>
        <v>0</v>
      </c>
      <c r="AR354" s="29">
        <v>0</v>
      </c>
      <c r="AS354" s="29">
        <f t="shared" si="129"/>
        <v>0</v>
      </c>
      <c r="AT354" s="29">
        <v>0</v>
      </c>
      <c r="AU354" s="29">
        <f t="shared" si="130"/>
        <v>0</v>
      </c>
      <c r="AV354" s="29">
        <v>0</v>
      </c>
      <c r="AW354" s="29">
        <f t="shared" si="131"/>
        <v>0</v>
      </c>
    </row>
    <row r="355" spans="1:49">
      <c r="A355" s="2">
        <v>533</v>
      </c>
      <c r="B355" s="2" t="s">
        <v>205</v>
      </c>
      <c r="C355" s="2" t="s">
        <v>558</v>
      </c>
      <c r="D355" s="3">
        <v>231.48</v>
      </c>
      <c r="E355" s="3">
        <v>25.27</v>
      </c>
      <c r="F355" s="29">
        <v>0</v>
      </c>
      <c r="G355" s="29">
        <f t="shared" si="110"/>
        <v>0</v>
      </c>
      <c r="H355" s="29">
        <v>0</v>
      </c>
      <c r="I355" s="29">
        <f t="shared" si="111"/>
        <v>0</v>
      </c>
      <c r="J355" s="29">
        <v>0</v>
      </c>
      <c r="K355" s="29">
        <f t="shared" si="112"/>
        <v>0</v>
      </c>
      <c r="L355" s="29">
        <v>0</v>
      </c>
      <c r="M355" s="29">
        <f t="shared" si="113"/>
        <v>0</v>
      </c>
      <c r="N355" s="29">
        <v>0</v>
      </c>
      <c r="O355" s="29">
        <f t="shared" si="114"/>
        <v>0</v>
      </c>
      <c r="P355" s="29">
        <v>0</v>
      </c>
      <c r="Q355" s="29">
        <f t="shared" si="115"/>
        <v>0</v>
      </c>
      <c r="R355" s="29">
        <v>0</v>
      </c>
      <c r="S355" s="29">
        <f t="shared" si="116"/>
        <v>0</v>
      </c>
      <c r="T355" s="29">
        <v>0</v>
      </c>
      <c r="U355" s="29">
        <f t="shared" si="117"/>
        <v>0</v>
      </c>
      <c r="V355" s="29">
        <v>2870211.75</v>
      </c>
      <c r="W355" s="29">
        <f t="shared" si="118"/>
        <v>6.9613279969350838E-3</v>
      </c>
      <c r="X355" s="29">
        <v>2498258.75</v>
      </c>
      <c r="Y355" s="29">
        <f t="shared" si="119"/>
        <v>6.7928416861282766E-3</v>
      </c>
      <c r="Z355" s="29">
        <v>484977.78125</v>
      </c>
      <c r="AA355" s="29">
        <f t="shared" si="120"/>
        <v>1.8510431523621729E-3</v>
      </c>
      <c r="AB355" s="29">
        <v>403200</v>
      </c>
      <c r="AC355" s="29">
        <f t="shared" si="121"/>
        <v>1.3189961398651228E-3</v>
      </c>
      <c r="AD355" s="29">
        <v>0</v>
      </c>
      <c r="AE355" s="29">
        <f t="shared" si="122"/>
        <v>0</v>
      </c>
      <c r="AF355" s="29">
        <v>0</v>
      </c>
      <c r="AG355" s="29">
        <f t="shared" si="123"/>
        <v>0</v>
      </c>
      <c r="AH355" s="29">
        <v>0</v>
      </c>
      <c r="AI355" s="29">
        <f t="shared" si="124"/>
        <v>0</v>
      </c>
      <c r="AJ355" s="29">
        <v>0</v>
      </c>
      <c r="AK355" s="29">
        <f t="shared" si="125"/>
        <v>0</v>
      </c>
      <c r="AL355" s="29">
        <v>0</v>
      </c>
      <c r="AM355" s="29">
        <f t="shared" si="126"/>
        <v>0</v>
      </c>
      <c r="AN355" s="29">
        <v>0</v>
      </c>
      <c r="AO355" s="29">
        <f t="shared" si="127"/>
        <v>0</v>
      </c>
      <c r="AP355" s="29">
        <v>0</v>
      </c>
      <c r="AQ355" s="29">
        <f t="shared" si="128"/>
        <v>0</v>
      </c>
      <c r="AR355" s="29">
        <v>0</v>
      </c>
      <c r="AS355" s="29">
        <f t="shared" si="129"/>
        <v>0</v>
      </c>
      <c r="AT355" s="29">
        <v>0</v>
      </c>
      <c r="AU355" s="29">
        <f t="shared" si="130"/>
        <v>0</v>
      </c>
      <c r="AV355" s="29">
        <v>0</v>
      </c>
      <c r="AW355" s="29">
        <f t="shared" si="131"/>
        <v>0</v>
      </c>
    </row>
    <row r="356" spans="1:49">
      <c r="A356" s="2">
        <v>534</v>
      </c>
      <c r="B356" s="2" t="s">
        <v>205</v>
      </c>
      <c r="C356" s="2" t="s">
        <v>559</v>
      </c>
      <c r="D356" s="3">
        <v>231.48</v>
      </c>
      <c r="E356" s="3">
        <v>26.45</v>
      </c>
      <c r="F356" s="29">
        <v>0</v>
      </c>
      <c r="G356" s="29">
        <f t="shared" si="110"/>
        <v>0</v>
      </c>
      <c r="H356" s="29">
        <v>0</v>
      </c>
      <c r="I356" s="29">
        <f t="shared" si="111"/>
        <v>0</v>
      </c>
      <c r="J356" s="29">
        <v>12692400</v>
      </c>
      <c r="K356" s="29">
        <f t="shared" si="112"/>
        <v>1.8442611420780703E-2</v>
      </c>
      <c r="L356" s="29">
        <v>1193173.375</v>
      </c>
      <c r="M356" s="29">
        <f t="shared" si="113"/>
        <v>1.3592579819090153E-3</v>
      </c>
      <c r="N356" s="29">
        <v>0</v>
      </c>
      <c r="O356" s="29">
        <f t="shared" si="114"/>
        <v>0</v>
      </c>
      <c r="P356" s="29">
        <v>0</v>
      </c>
      <c r="Q356" s="29">
        <f t="shared" si="115"/>
        <v>0</v>
      </c>
      <c r="R356" s="29">
        <v>0</v>
      </c>
      <c r="S356" s="29">
        <f t="shared" si="116"/>
        <v>0</v>
      </c>
      <c r="T356" s="29">
        <v>0</v>
      </c>
      <c r="U356" s="29">
        <f t="shared" si="117"/>
        <v>0</v>
      </c>
      <c r="V356" s="29">
        <v>0</v>
      </c>
      <c r="W356" s="29">
        <f t="shared" si="118"/>
        <v>0</v>
      </c>
      <c r="X356" s="29">
        <v>0</v>
      </c>
      <c r="Y356" s="29">
        <f t="shared" si="119"/>
        <v>0</v>
      </c>
      <c r="Z356" s="29">
        <v>0</v>
      </c>
      <c r="AA356" s="29">
        <f t="shared" si="120"/>
        <v>0</v>
      </c>
      <c r="AB356" s="29">
        <v>0</v>
      </c>
      <c r="AC356" s="29">
        <f t="shared" si="121"/>
        <v>0</v>
      </c>
      <c r="AD356" s="29">
        <v>0</v>
      </c>
      <c r="AE356" s="29">
        <f t="shared" si="122"/>
        <v>0</v>
      </c>
      <c r="AF356" s="29">
        <v>0</v>
      </c>
      <c r="AG356" s="29">
        <f t="shared" si="123"/>
        <v>0</v>
      </c>
      <c r="AH356" s="29">
        <v>0</v>
      </c>
      <c r="AI356" s="29">
        <f t="shared" si="124"/>
        <v>0</v>
      </c>
      <c r="AJ356" s="29">
        <v>0</v>
      </c>
      <c r="AK356" s="29">
        <f t="shared" si="125"/>
        <v>0</v>
      </c>
      <c r="AL356" s="29">
        <v>0</v>
      </c>
      <c r="AM356" s="29">
        <f t="shared" si="126"/>
        <v>0</v>
      </c>
      <c r="AN356" s="29">
        <v>0</v>
      </c>
      <c r="AO356" s="29">
        <f t="shared" si="127"/>
        <v>0</v>
      </c>
      <c r="AP356" s="29">
        <v>0</v>
      </c>
      <c r="AQ356" s="29">
        <f t="shared" si="128"/>
        <v>0</v>
      </c>
      <c r="AR356" s="29">
        <v>0</v>
      </c>
      <c r="AS356" s="29">
        <f t="shared" si="129"/>
        <v>0</v>
      </c>
      <c r="AT356" s="29">
        <v>0</v>
      </c>
      <c r="AU356" s="29">
        <f t="shared" si="130"/>
        <v>0</v>
      </c>
      <c r="AV356" s="29">
        <v>0</v>
      </c>
      <c r="AW356" s="29">
        <f t="shared" si="131"/>
        <v>0</v>
      </c>
    </row>
    <row r="357" spans="1:49">
      <c r="A357" s="2">
        <v>535</v>
      </c>
      <c r="B357" s="2" t="s">
        <v>205</v>
      </c>
      <c r="C357" s="2" t="s">
        <v>560</v>
      </c>
      <c r="D357" s="3">
        <v>231.6</v>
      </c>
      <c r="E357" s="3">
        <v>24.97</v>
      </c>
      <c r="F357" s="29">
        <v>0</v>
      </c>
      <c r="G357" s="29">
        <f t="shared" si="110"/>
        <v>0</v>
      </c>
      <c r="H357" s="29">
        <v>0</v>
      </c>
      <c r="I357" s="29">
        <f t="shared" si="111"/>
        <v>0</v>
      </c>
      <c r="J357" s="29">
        <v>0</v>
      </c>
      <c r="K357" s="29">
        <f t="shared" si="112"/>
        <v>0</v>
      </c>
      <c r="L357" s="29">
        <v>3837600</v>
      </c>
      <c r="M357" s="29">
        <f t="shared" si="113"/>
        <v>4.3717774303956769E-3</v>
      </c>
      <c r="N357" s="29">
        <v>0</v>
      </c>
      <c r="O357" s="29">
        <f t="shared" si="114"/>
        <v>0</v>
      </c>
      <c r="P357" s="29">
        <v>0</v>
      </c>
      <c r="Q357" s="29">
        <f t="shared" si="115"/>
        <v>0</v>
      </c>
      <c r="R357" s="29">
        <v>0</v>
      </c>
      <c r="S357" s="29">
        <f t="shared" si="116"/>
        <v>0</v>
      </c>
      <c r="T357" s="29">
        <v>0</v>
      </c>
      <c r="U357" s="29">
        <f t="shared" si="117"/>
        <v>0</v>
      </c>
      <c r="V357" s="29">
        <v>0</v>
      </c>
      <c r="W357" s="29">
        <f t="shared" si="118"/>
        <v>0</v>
      </c>
      <c r="X357" s="29">
        <v>0</v>
      </c>
      <c r="Y357" s="29">
        <f t="shared" si="119"/>
        <v>0</v>
      </c>
      <c r="Z357" s="29">
        <v>0</v>
      </c>
      <c r="AA357" s="29">
        <f t="shared" si="120"/>
        <v>0</v>
      </c>
      <c r="AB357" s="29">
        <v>0</v>
      </c>
      <c r="AC357" s="29">
        <f t="shared" si="121"/>
        <v>0</v>
      </c>
      <c r="AD357" s="29">
        <v>0</v>
      </c>
      <c r="AE357" s="29">
        <f t="shared" si="122"/>
        <v>0</v>
      </c>
      <c r="AF357" s="29">
        <v>0</v>
      </c>
      <c r="AG357" s="29">
        <f t="shared" si="123"/>
        <v>0</v>
      </c>
      <c r="AH357" s="29">
        <v>0</v>
      </c>
      <c r="AI357" s="29">
        <f t="shared" si="124"/>
        <v>0</v>
      </c>
      <c r="AJ357" s="29">
        <v>0</v>
      </c>
      <c r="AK357" s="29">
        <f t="shared" si="125"/>
        <v>0</v>
      </c>
      <c r="AL357" s="29">
        <v>0</v>
      </c>
      <c r="AM357" s="29">
        <f t="shared" si="126"/>
        <v>0</v>
      </c>
      <c r="AN357" s="29">
        <v>0</v>
      </c>
      <c r="AO357" s="29">
        <f t="shared" si="127"/>
        <v>0</v>
      </c>
      <c r="AP357" s="29">
        <v>0</v>
      </c>
      <c r="AQ357" s="29">
        <f t="shared" si="128"/>
        <v>0</v>
      </c>
      <c r="AR357" s="29">
        <v>0</v>
      </c>
      <c r="AS357" s="29">
        <f t="shared" si="129"/>
        <v>0</v>
      </c>
      <c r="AT357" s="29">
        <v>0</v>
      </c>
      <c r="AU357" s="29">
        <f t="shared" si="130"/>
        <v>0</v>
      </c>
      <c r="AV357" s="29">
        <v>0</v>
      </c>
      <c r="AW357" s="29">
        <f t="shared" si="131"/>
        <v>0</v>
      </c>
    </row>
    <row r="358" spans="1:49">
      <c r="A358" s="2">
        <v>536</v>
      </c>
      <c r="B358" s="2" t="s">
        <v>205</v>
      </c>
      <c r="C358" s="2" t="s">
        <v>561</v>
      </c>
      <c r="D358" s="3">
        <v>232.08</v>
      </c>
      <c r="E358" s="3">
        <v>24.08</v>
      </c>
      <c r="F358" s="29">
        <v>0</v>
      </c>
      <c r="G358" s="29">
        <f t="shared" si="110"/>
        <v>0</v>
      </c>
      <c r="H358" s="29">
        <v>0</v>
      </c>
      <c r="I358" s="29">
        <f t="shared" si="111"/>
        <v>0</v>
      </c>
      <c r="J358" s="29">
        <v>0</v>
      </c>
      <c r="K358" s="29">
        <f t="shared" si="112"/>
        <v>0</v>
      </c>
      <c r="L358" s="29">
        <v>0</v>
      </c>
      <c r="M358" s="29">
        <f t="shared" si="113"/>
        <v>0</v>
      </c>
      <c r="N358" s="29">
        <v>313973.3125</v>
      </c>
      <c r="O358" s="29">
        <f t="shared" si="114"/>
        <v>3.0243843538292278E-4</v>
      </c>
      <c r="P358" s="29">
        <v>0</v>
      </c>
      <c r="Q358" s="29">
        <f t="shared" si="115"/>
        <v>0</v>
      </c>
      <c r="R358" s="29">
        <v>0</v>
      </c>
      <c r="S358" s="29">
        <f t="shared" si="116"/>
        <v>0</v>
      </c>
      <c r="T358" s="29">
        <v>0</v>
      </c>
      <c r="U358" s="29">
        <f t="shared" si="117"/>
        <v>0</v>
      </c>
      <c r="V358" s="29">
        <v>0</v>
      </c>
      <c r="W358" s="29">
        <f t="shared" si="118"/>
        <v>0</v>
      </c>
      <c r="X358" s="29">
        <v>0</v>
      </c>
      <c r="Y358" s="29">
        <f t="shared" si="119"/>
        <v>0</v>
      </c>
      <c r="Z358" s="29">
        <v>0</v>
      </c>
      <c r="AA358" s="29">
        <f t="shared" si="120"/>
        <v>0</v>
      </c>
      <c r="AB358" s="29">
        <v>0</v>
      </c>
      <c r="AC358" s="29">
        <f t="shared" si="121"/>
        <v>0</v>
      </c>
      <c r="AD358" s="29">
        <v>0</v>
      </c>
      <c r="AE358" s="29">
        <f t="shared" si="122"/>
        <v>0</v>
      </c>
      <c r="AF358" s="29">
        <v>0</v>
      </c>
      <c r="AG358" s="29">
        <f t="shared" si="123"/>
        <v>0</v>
      </c>
      <c r="AH358" s="29">
        <v>0</v>
      </c>
      <c r="AI358" s="29">
        <f t="shared" si="124"/>
        <v>0</v>
      </c>
      <c r="AJ358" s="29">
        <v>0</v>
      </c>
      <c r="AK358" s="29">
        <f t="shared" si="125"/>
        <v>0</v>
      </c>
      <c r="AL358" s="29">
        <v>0</v>
      </c>
      <c r="AM358" s="29">
        <f t="shared" si="126"/>
        <v>0</v>
      </c>
      <c r="AN358" s="29">
        <v>0</v>
      </c>
      <c r="AO358" s="29">
        <f t="shared" si="127"/>
        <v>0</v>
      </c>
      <c r="AP358" s="29">
        <v>0</v>
      </c>
      <c r="AQ358" s="29">
        <f t="shared" si="128"/>
        <v>0</v>
      </c>
      <c r="AR358" s="29">
        <v>0</v>
      </c>
      <c r="AS358" s="29">
        <f t="shared" si="129"/>
        <v>0</v>
      </c>
      <c r="AT358" s="29">
        <v>0</v>
      </c>
      <c r="AU358" s="29">
        <f t="shared" si="130"/>
        <v>0</v>
      </c>
      <c r="AV358" s="29">
        <v>0</v>
      </c>
      <c r="AW358" s="29">
        <f t="shared" si="131"/>
        <v>0</v>
      </c>
    </row>
    <row r="359" spans="1:49">
      <c r="A359" s="2">
        <v>537</v>
      </c>
      <c r="B359" s="2" t="s">
        <v>205</v>
      </c>
      <c r="C359" s="2" t="s">
        <v>562</v>
      </c>
      <c r="D359" s="3">
        <v>232.56</v>
      </c>
      <c r="E359" s="3">
        <v>24.08</v>
      </c>
      <c r="F359" s="29">
        <v>0</v>
      </c>
      <c r="G359" s="29">
        <f t="shared" si="110"/>
        <v>0</v>
      </c>
      <c r="H359" s="29">
        <v>0</v>
      </c>
      <c r="I359" s="29">
        <f t="shared" si="111"/>
        <v>0</v>
      </c>
      <c r="J359" s="29">
        <v>0</v>
      </c>
      <c r="K359" s="29">
        <f t="shared" si="112"/>
        <v>0</v>
      </c>
      <c r="L359" s="29">
        <v>0</v>
      </c>
      <c r="M359" s="29">
        <f t="shared" si="113"/>
        <v>0</v>
      </c>
      <c r="N359" s="29">
        <v>548293.3125</v>
      </c>
      <c r="O359" s="29">
        <f t="shared" si="114"/>
        <v>5.2814989351497815E-4</v>
      </c>
      <c r="P359" s="29">
        <v>0</v>
      </c>
      <c r="Q359" s="29">
        <f t="shared" si="115"/>
        <v>0</v>
      </c>
      <c r="R359" s="29">
        <v>0</v>
      </c>
      <c r="S359" s="29">
        <f t="shared" si="116"/>
        <v>0</v>
      </c>
      <c r="T359" s="29">
        <v>0</v>
      </c>
      <c r="U359" s="29">
        <f t="shared" si="117"/>
        <v>0</v>
      </c>
      <c r="V359" s="29">
        <v>0</v>
      </c>
      <c r="W359" s="29">
        <f t="shared" si="118"/>
        <v>0</v>
      </c>
      <c r="X359" s="29">
        <v>0</v>
      </c>
      <c r="Y359" s="29">
        <f t="shared" si="119"/>
        <v>0</v>
      </c>
      <c r="Z359" s="29">
        <v>0</v>
      </c>
      <c r="AA359" s="29">
        <f t="shared" si="120"/>
        <v>0</v>
      </c>
      <c r="AB359" s="29">
        <v>0</v>
      </c>
      <c r="AC359" s="29">
        <f t="shared" si="121"/>
        <v>0</v>
      </c>
      <c r="AD359" s="29">
        <v>0</v>
      </c>
      <c r="AE359" s="29">
        <f t="shared" si="122"/>
        <v>0</v>
      </c>
      <c r="AF359" s="29">
        <v>0</v>
      </c>
      <c r="AG359" s="29">
        <f t="shared" si="123"/>
        <v>0</v>
      </c>
      <c r="AH359" s="29">
        <v>0</v>
      </c>
      <c r="AI359" s="29">
        <f t="shared" si="124"/>
        <v>0</v>
      </c>
      <c r="AJ359" s="29">
        <v>0</v>
      </c>
      <c r="AK359" s="29">
        <f t="shared" si="125"/>
        <v>0</v>
      </c>
      <c r="AL359" s="29">
        <v>0</v>
      </c>
      <c r="AM359" s="29">
        <f t="shared" si="126"/>
        <v>0</v>
      </c>
      <c r="AN359" s="29">
        <v>0</v>
      </c>
      <c r="AO359" s="29">
        <f t="shared" si="127"/>
        <v>0</v>
      </c>
      <c r="AP359" s="29">
        <v>0</v>
      </c>
      <c r="AQ359" s="29">
        <f t="shared" si="128"/>
        <v>0</v>
      </c>
      <c r="AR359" s="29">
        <v>0</v>
      </c>
      <c r="AS359" s="29">
        <f t="shared" si="129"/>
        <v>0</v>
      </c>
      <c r="AT359" s="29">
        <v>0</v>
      </c>
      <c r="AU359" s="29">
        <f t="shared" si="130"/>
        <v>0</v>
      </c>
      <c r="AV359" s="29">
        <v>0</v>
      </c>
      <c r="AW359" s="29">
        <f t="shared" si="131"/>
        <v>0</v>
      </c>
    </row>
    <row r="360" spans="1:49">
      <c r="A360" s="2">
        <v>538</v>
      </c>
      <c r="B360" s="2" t="s">
        <v>205</v>
      </c>
      <c r="C360" s="2" t="s">
        <v>563</v>
      </c>
      <c r="D360" s="3">
        <v>233.28</v>
      </c>
      <c r="E360" s="3">
        <v>17.739999999999998</v>
      </c>
      <c r="F360" s="29">
        <v>3234133.25</v>
      </c>
      <c r="G360" s="29">
        <f t="shared" si="110"/>
        <v>2.1694434864286113E-2</v>
      </c>
      <c r="H360" s="29">
        <v>3219626.75</v>
      </c>
      <c r="I360" s="29">
        <f t="shared" si="111"/>
        <v>2.1162514450531918E-2</v>
      </c>
      <c r="J360" s="29">
        <v>3258453.25</v>
      </c>
      <c r="K360" s="29">
        <f t="shared" si="112"/>
        <v>4.7346748544428163E-3</v>
      </c>
      <c r="L360" s="29">
        <v>2913750</v>
      </c>
      <c r="M360" s="29">
        <f t="shared" si="113"/>
        <v>3.3193314800436221E-3</v>
      </c>
      <c r="N360" s="29">
        <v>2839680</v>
      </c>
      <c r="O360" s="29">
        <f t="shared" si="114"/>
        <v>2.7353547005310465E-3</v>
      </c>
      <c r="P360" s="29">
        <v>2610000</v>
      </c>
      <c r="Q360" s="29">
        <f t="shared" si="115"/>
        <v>2.703349406175995E-3</v>
      </c>
      <c r="R360" s="29">
        <v>4758588</v>
      </c>
      <c r="S360" s="29">
        <f t="shared" si="116"/>
        <v>4.4498721120810993E-3</v>
      </c>
      <c r="T360" s="29">
        <v>4689813.5</v>
      </c>
      <c r="U360" s="29">
        <f t="shared" si="117"/>
        <v>4.759645188698737E-3</v>
      </c>
      <c r="V360" s="29">
        <v>0</v>
      </c>
      <c r="W360" s="29">
        <f t="shared" si="118"/>
        <v>0</v>
      </c>
      <c r="X360" s="29">
        <v>1252363.625</v>
      </c>
      <c r="Y360" s="29">
        <f t="shared" si="119"/>
        <v>3.4052148673914262E-3</v>
      </c>
      <c r="Z360" s="29">
        <v>1187600</v>
      </c>
      <c r="AA360" s="29">
        <f t="shared" si="120"/>
        <v>4.532782598986985E-3</v>
      </c>
      <c r="AB360" s="29">
        <v>0</v>
      </c>
      <c r="AC360" s="29">
        <f t="shared" si="121"/>
        <v>0</v>
      </c>
      <c r="AD360" s="29">
        <v>0</v>
      </c>
      <c r="AE360" s="29">
        <f t="shared" si="122"/>
        <v>0</v>
      </c>
      <c r="AF360" s="29">
        <v>143644.453125</v>
      </c>
      <c r="AG360" s="29">
        <f t="shared" si="123"/>
        <v>6.7668603081467895E-4</v>
      </c>
      <c r="AH360" s="29">
        <v>816355.5625</v>
      </c>
      <c r="AI360" s="29">
        <f t="shared" si="124"/>
        <v>3.3459246586989948E-3</v>
      </c>
      <c r="AJ360" s="29">
        <v>503600</v>
      </c>
      <c r="AK360" s="29">
        <f t="shared" si="125"/>
        <v>1.9609504766653486E-3</v>
      </c>
      <c r="AL360" s="29">
        <v>848000</v>
      </c>
      <c r="AM360" s="29">
        <f t="shared" si="126"/>
        <v>7.4774392078066822E-3</v>
      </c>
      <c r="AN360" s="29">
        <v>663840</v>
      </c>
      <c r="AO360" s="29">
        <f t="shared" si="127"/>
        <v>5.8876216470287778E-3</v>
      </c>
      <c r="AP360" s="29">
        <v>956444.4375</v>
      </c>
      <c r="AQ360" s="29">
        <f t="shared" si="128"/>
        <v>7.9884741222885202E-3</v>
      </c>
      <c r="AR360" s="29">
        <v>945230.75</v>
      </c>
      <c r="AS360" s="29">
        <f t="shared" si="129"/>
        <v>9.098647106031579E-3</v>
      </c>
      <c r="AT360" s="29">
        <v>733333.306640625</v>
      </c>
      <c r="AU360" s="29">
        <f t="shared" si="130"/>
        <v>5.3188061091457147E-3</v>
      </c>
      <c r="AV360" s="29">
        <v>0</v>
      </c>
      <c r="AW360" s="29">
        <f t="shared" si="131"/>
        <v>0</v>
      </c>
    </row>
    <row r="361" spans="1:49">
      <c r="A361" s="2">
        <v>539</v>
      </c>
      <c r="B361" s="2" t="s">
        <v>205</v>
      </c>
      <c r="C361" s="2" t="s">
        <v>564</v>
      </c>
      <c r="D361" s="3">
        <v>233.28</v>
      </c>
      <c r="E361" s="3">
        <v>21.55</v>
      </c>
      <c r="F361" s="29">
        <v>0</v>
      </c>
      <c r="G361" s="29">
        <f t="shared" si="110"/>
        <v>0</v>
      </c>
      <c r="H361" s="29">
        <v>0</v>
      </c>
      <c r="I361" s="29">
        <f t="shared" si="111"/>
        <v>0</v>
      </c>
      <c r="J361" s="29">
        <v>0</v>
      </c>
      <c r="K361" s="29">
        <f t="shared" si="112"/>
        <v>0</v>
      </c>
      <c r="L361" s="29">
        <v>0</v>
      </c>
      <c r="M361" s="29">
        <f t="shared" si="113"/>
        <v>0</v>
      </c>
      <c r="N361" s="29">
        <v>0</v>
      </c>
      <c r="O361" s="29">
        <f t="shared" si="114"/>
        <v>0</v>
      </c>
      <c r="P361" s="29">
        <v>0</v>
      </c>
      <c r="Q361" s="29">
        <f t="shared" si="115"/>
        <v>0</v>
      </c>
      <c r="R361" s="29">
        <v>61780728</v>
      </c>
      <c r="S361" s="29">
        <f t="shared" si="116"/>
        <v>5.7772670924918883E-2</v>
      </c>
      <c r="T361" s="29">
        <v>20182060</v>
      </c>
      <c r="U361" s="29">
        <f t="shared" si="117"/>
        <v>2.0482572447076887E-2</v>
      </c>
      <c r="V361" s="29">
        <v>0</v>
      </c>
      <c r="W361" s="29">
        <f t="shared" si="118"/>
        <v>0</v>
      </c>
      <c r="X361" s="29">
        <v>0</v>
      </c>
      <c r="Y361" s="29">
        <f t="shared" si="119"/>
        <v>0</v>
      </c>
      <c r="Z361" s="29">
        <v>0</v>
      </c>
      <c r="AA361" s="29">
        <f t="shared" si="120"/>
        <v>0</v>
      </c>
      <c r="AB361" s="29">
        <v>0</v>
      </c>
      <c r="AC361" s="29">
        <f t="shared" si="121"/>
        <v>0</v>
      </c>
      <c r="AD361" s="29">
        <v>0</v>
      </c>
      <c r="AE361" s="29">
        <f t="shared" si="122"/>
        <v>0</v>
      </c>
      <c r="AF361" s="29">
        <v>0</v>
      </c>
      <c r="AG361" s="29">
        <f t="shared" si="123"/>
        <v>0</v>
      </c>
      <c r="AH361" s="29">
        <v>0</v>
      </c>
      <c r="AI361" s="29">
        <f t="shared" si="124"/>
        <v>0</v>
      </c>
      <c r="AJ361" s="29">
        <v>0</v>
      </c>
      <c r="AK361" s="29">
        <f t="shared" si="125"/>
        <v>0</v>
      </c>
      <c r="AL361" s="29">
        <v>0</v>
      </c>
      <c r="AM361" s="29">
        <f t="shared" si="126"/>
        <v>0</v>
      </c>
      <c r="AN361" s="29">
        <v>0</v>
      </c>
      <c r="AO361" s="29">
        <f t="shared" si="127"/>
        <v>0</v>
      </c>
      <c r="AP361" s="29">
        <v>0</v>
      </c>
      <c r="AQ361" s="29">
        <f t="shared" si="128"/>
        <v>0</v>
      </c>
      <c r="AR361" s="29">
        <v>0</v>
      </c>
      <c r="AS361" s="29">
        <f t="shared" si="129"/>
        <v>0</v>
      </c>
      <c r="AT361" s="29">
        <v>0</v>
      </c>
      <c r="AU361" s="29">
        <f t="shared" si="130"/>
        <v>0</v>
      </c>
      <c r="AV361" s="29">
        <v>0</v>
      </c>
      <c r="AW361" s="29">
        <f t="shared" si="131"/>
        <v>0</v>
      </c>
    </row>
    <row r="362" spans="1:49">
      <c r="A362" s="2">
        <v>540</v>
      </c>
      <c r="B362" s="2" t="s">
        <v>205</v>
      </c>
      <c r="C362" s="2" t="s">
        <v>565</v>
      </c>
      <c r="D362" s="3">
        <v>233.28</v>
      </c>
      <c r="E362" s="3">
        <v>22.91</v>
      </c>
      <c r="F362" s="29">
        <v>287200</v>
      </c>
      <c r="G362" s="29">
        <f t="shared" si="110"/>
        <v>1.926525968904643E-3</v>
      </c>
      <c r="H362" s="29">
        <v>116400</v>
      </c>
      <c r="I362" s="29">
        <f t="shared" si="111"/>
        <v>7.6509386749315435E-4</v>
      </c>
      <c r="J362" s="29">
        <v>5069647</v>
      </c>
      <c r="K362" s="29">
        <f t="shared" si="112"/>
        <v>7.3664184599860254E-3</v>
      </c>
      <c r="L362" s="29">
        <v>8532000</v>
      </c>
      <c r="M362" s="29">
        <f t="shared" si="113"/>
        <v>9.7196177392474235E-3</v>
      </c>
      <c r="N362" s="29">
        <v>0</v>
      </c>
      <c r="O362" s="29">
        <f t="shared" si="114"/>
        <v>0</v>
      </c>
      <c r="P362" s="29">
        <v>4845750</v>
      </c>
      <c r="Q362" s="29">
        <f t="shared" si="115"/>
        <v>5.0190633658916961E-3</v>
      </c>
      <c r="R362" s="29">
        <v>3610588.25</v>
      </c>
      <c r="S362" s="29">
        <f t="shared" si="116"/>
        <v>3.37634944691213E-3</v>
      </c>
      <c r="T362" s="29">
        <v>2619700</v>
      </c>
      <c r="U362" s="29">
        <f t="shared" si="117"/>
        <v>2.65870753726861E-3</v>
      </c>
      <c r="V362" s="29">
        <v>0</v>
      </c>
      <c r="W362" s="29">
        <f t="shared" si="118"/>
        <v>0</v>
      </c>
      <c r="X362" s="29">
        <v>0</v>
      </c>
      <c r="Y362" s="29">
        <f t="shared" si="119"/>
        <v>0</v>
      </c>
      <c r="Z362" s="29">
        <v>0</v>
      </c>
      <c r="AA362" s="29">
        <f t="shared" si="120"/>
        <v>0</v>
      </c>
      <c r="AB362" s="29">
        <v>0</v>
      </c>
      <c r="AC362" s="29">
        <f t="shared" si="121"/>
        <v>0</v>
      </c>
      <c r="AD362" s="29">
        <v>0</v>
      </c>
      <c r="AE362" s="29">
        <f t="shared" si="122"/>
        <v>0</v>
      </c>
      <c r="AF362" s="29">
        <v>0</v>
      </c>
      <c r="AG362" s="29">
        <f t="shared" si="123"/>
        <v>0</v>
      </c>
      <c r="AH362" s="29">
        <v>0</v>
      </c>
      <c r="AI362" s="29">
        <f t="shared" si="124"/>
        <v>0</v>
      </c>
      <c r="AJ362" s="29">
        <v>0</v>
      </c>
      <c r="AK362" s="29">
        <f t="shared" si="125"/>
        <v>0</v>
      </c>
      <c r="AL362" s="29">
        <v>0</v>
      </c>
      <c r="AM362" s="29">
        <f t="shared" si="126"/>
        <v>0</v>
      </c>
      <c r="AN362" s="29">
        <v>0</v>
      </c>
      <c r="AO362" s="29">
        <f t="shared" si="127"/>
        <v>0</v>
      </c>
      <c r="AP362" s="29">
        <v>0</v>
      </c>
      <c r="AQ362" s="29">
        <f t="shared" si="128"/>
        <v>0</v>
      </c>
      <c r="AR362" s="29">
        <v>0</v>
      </c>
      <c r="AS362" s="29">
        <f t="shared" si="129"/>
        <v>0</v>
      </c>
      <c r="AT362" s="29">
        <v>0</v>
      </c>
      <c r="AU362" s="29">
        <f t="shared" si="130"/>
        <v>0</v>
      </c>
      <c r="AV362" s="29">
        <v>0</v>
      </c>
      <c r="AW362" s="29">
        <f t="shared" si="131"/>
        <v>0</v>
      </c>
    </row>
    <row r="363" spans="1:49">
      <c r="A363" s="2">
        <v>541</v>
      </c>
      <c r="B363" s="2" t="s">
        <v>205</v>
      </c>
      <c r="C363" s="2" t="s">
        <v>566</v>
      </c>
      <c r="D363" s="3">
        <v>233.28</v>
      </c>
      <c r="E363" s="3">
        <v>24.09</v>
      </c>
      <c r="F363" s="29">
        <v>0</v>
      </c>
      <c r="G363" s="29">
        <f t="shared" si="110"/>
        <v>0</v>
      </c>
      <c r="H363" s="29">
        <v>0</v>
      </c>
      <c r="I363" s="29">
        <f t="shared" si="111"/>
        <v>0</v>
      </c>
      <c r="J363" s="29">
        <v>863146.6875</v>
      </c>
      <c r="K363" s="29">
        <f t="shared" si="112"/>
        <v>1.2541898267228052E-3</v>
      </c>
      <c r="L363" s="29">
        <v>0</v>
      </c>
      <c r="M363" s="29">
        <f t="shared" si="113"/>
        <v>0</v>
      </c>
      <c r="N363" s="29">
        <v>770240</v>
      </c>
      <c r="O363" s="29">
        <f t="shared" si="114"/>
        <v>7.4194261484992444E-4</v>
      </c>
      <c r="P363" s="29">
        <v>2005623.5</v>
      </c>
      <c r="Q363" s="29">
        <f t="shared" si="115"/>
        <v>2.0773567424282073E-3</v>
      </c>
      <c r="R363" s="29">
        <v>0</v>
      </c>
      <c r="S363" s="29">
        <f t="shared" si="116"/>
        <v>0</v>
      </c>
      <c r="T363" s="29">
        <v>0</v>
      </c>
      <c r="U363" s="29">
        <f t="shared" si="117"/>
        <v>0</v>
      </c>
      <c r="V363" s="29">
        <v>0</v>
      </c>
      <c r="W363" s="29">
        <f t="shared" si="118"/>
        <v>0</v>
      </c>
      <c r="X363" s="29">
        <v>0</v>
      </c>
      <c r="Y363" s="29">
        <f t="shared" si="119"/>
        <v>0</v>
      </c>
      <c r="Z363" s="29">
        <v>0</v>
      </c>
      <c r="AA363" s="29">
        <f t="shared" si="120"/>
        <v>0</v>
      </c>
      <c r="AB363" s="29">
        <v>0</v>
      </c>
      <c r="AC363" s="29">
        <f t="shared" si="121"/>
        <v>0</v>
      </c>
      <c r="AD363" s="29">
        <v>0</v>
      </c>
      <c r="AE363" s="29">
        <f t="shared" si="122"/>
        <v>0</v>
      </c>
      <c r="AF363" s="29">
        <v>0</v>
      </c>
      <c r="AG363" s="29">
        <f t="shared" si="123"/>
        <v>0</v>
      </c>
      <c r="AH363" s="29">
        <v>0</v>
      </c>
      <c r="AI363" s="29">
        <f t="shared" si="124"/>
        <v>0</v>
      </c>
      <c r="AJ363" s="29">
        <v>0</v>
      </c>
      <c r="AK363" s="29">
        <f t="shared" si="125"/>
        <v>0</v>
      </c>
      <c r="AL363" s="29">
        <v>0</v>
      </c>
      <c r="AM363" s="29">
        <f t="shared" si="126"/>
        <v>0</v>
      </c>
      <c r="AN363" s="29">
        <v>0</v>
      </c>
      <c r="AO363" s="29">
        <f t="shared" si="127"/>
        <v>0</v>
      </c>
      <c r="AP363" s="29">
        <v>0</v>
      </c>
      <c r="AQ363" s="29">
        <f t="shared" si="128"/>
        <v>0</v>
      </c>
      <c r="AR363" s="29">
        <v>0</v>
      </c>
      <c r="AS363" s="29">
        <f t="shared" si="129"/>
        <v>0</v>
      </c>
      <c r="AT363" s="29">
        <v>0</v>
      </c>
      <c r="AU363" s="29">
        <f t="shared" si="130"/>
        <v>0</v>
      </c>
      <c r="AV363" s="29">
        <v>0</v>
      </c>
      <c r="AW363" s="29">
        <f t="shared" si="131"/>
        <v>0</v>
      </c>
    </row>
    <row r="364" spans="1:49">
      <c r="A364" s="2">
        <v>542</v>
      </c>
      <c r="B364" s="2" t="s">
        <v>205</v>
      </c>
      <c r="C364" s="2" t="s">
        <v>567</v>
      </c>
      <c r="D364" s="3">
        <v>233.4</v>
      </c>
      <c r="E364" s="3">
        <v>17.47</v>
      </c>
      <c r="F364" s="29">
        <v>0</v>
      </c>
      <c r="G364" s="29">
        <f t="shared" si="110"/>
        <v>0</v>
      </c>
      <c r="H364" s="29">
        <v>0</v>
      </c>
      <c r="I364" s="29">
        <f t="shared" si="111"/>
        <v>0</v>
      </c>
      <c r="J364" s="29">
        <v>0</v>
      </c>
      <c r="K364" s="29">
        <f t="shared" si="112"/>
        <v>0</v>
      </c>
      <c r="L364" s="29">
        <v>0</v>
      </c>
      <c r="M364" s="29">
        <f t="shared" si="113"/>
        <v>0</v>
      </c>
      <c r="N364" s="29">
        <v>0</v>
      </c>
      <c r="O364" s="29">
        <f t="shared" si="114"/>
        <v>0</v>
      </c>
      <c r="P364" s="29">
        <v>0</v>
      </c>
      <c r="Q364" s="29">
        <f t="shared" si="115"/>
        <v>0</v>
      </c>
      <c r="R364" s="29">
        <v>0</v>
      </c>
      <c r="S364" s="29">
        <f t="shared" si="116"/>
        <v>0</v>
      </c>
      <c r="T364" s="29">
        <v>0</v>
      </c>
      <c r="U364" s="29">
        <f t="shared" si="117"/>
        <v>0</v>
      </c>
      <c r="V364" s="29">
        <v>5941788.96875</v>
      </c>
      <c r="W364" s="29">
        <f t="shared" si="118"/>
        <v>1.4411041937947407E-2</v>
      </c>
      <c r="X364" s="29">
        <v>2568466.75</v>
      </c>
      <c r="Y364" s="29">
        <f t="shared" si="119"/>
        <v>6.98373937801055E-3</v>
      </c>
      <c r="Z364" s="29">
        <v>0</v>
      </c>
      <c r="AA364" s="29">
        <f t="shared" si="120"/>
        <v>0</v>
      </c>
      <c r="AB364" s="29">
        <v>0</v>
      </c>
      <c r="AC364" s="29">
        <f t="shared" si="121"/>
        <v>0</v>
      </c>
      <c r="AD364" s="29">
        <v>0</v>
      </c>
      <c r="AE364" s="29">
        <f t="shared" si="122"/>
        <v>0</v>
      </c>
      <c r="AF364" s="29">
        <v>0</v>
      </c>
      <c r="AG364" s="29">
        <f t="shared" si="123"/>
        <v>0</v>
      </c>
      <c r="AH364" s="29">
        <v>0</v>
      </c>
      <c r="AI364" s="29">
        <f t="shared" si="124"/>
        <v>0</v>
      </c>
      <c r="AJ364" s="29">
        <v>0</v>
      </c>
      <c r="AK364" s="29">
        <f t="shared" si="125"/>
        <v>0</v>
      </c>
      <c r="AL364" s="29">
        <v>0</v>
      </c>
      <c r="AM364" s="29">
        <f t="shared" si="126"/>
        <v>0</v>
      </c>
      <c r="AN364" s="29">
        <v>0</v>
      </c>
      <c r="AO364" s="29">
        <f t="shared" si="127"/>
        <v>0</v>
      </c>
      <c r="AP364" s="29">
        <v>0</v>
      </c>
      <c r="AQ364" s="29">
        <f t="shared" si="128"/>
        <v>0</v>
      </c>
      <c r="AR364" s="29">
        <v>0</v>
      </c>
      <c r="AS364" s="29">
        <f t="shared" si="129"/>
        <v>0</v>
      </c>
      <c r="AT364" s="29">
        <v>0</v>
      </c>
      <c r="AU364" s="29">
        <f t="shared" si="130"/>
        <v>0</v>
      </c>
      <c r="AV364" s="29">
        <v>0</v>
      </c>
      <c r="AW364" s="29">
        <f t="shared" si="131"/>
        <v>0</v>
      </c>
    </row>
    <row r="365" spans="1:49">
      <c r="A365" s="2">
        <v>543</v>
      </c>
      <c r="B365" s="2" t="s">
        <v>205</v>
      </c>
      <c r="C365" s="2" t="s">
        <v>568</v>
      </c>
      <c r="D365" s="3">
        <v>233.4</v>
      </c>
      <c r="E365" s="3">
        <v>20.39</v>
      </c>
      <c r="F365" s="29">
        <v>0</v>
      </c>
      <c r="G365" s="29">
        <f t="shared" si="110"/>
        <v>0</v>
      </c>
      <c r="H365" s="29">
        <v>0</v>
      </c>
      <c r="I365" s="29">
        <f t="shared" si="111"/>
        <v>0</v>
      </c>
      <c r="J365" s="29">
        <v>0</v>
      </c>
      <c r="K365" s="29">
        <f t="shared" si="112"/>
        <v>0</v>
      </c>
      <c r="L365" s="29">
        <v>0</v>
      </c>
      <c r="M365" s="29">
        <f t="shared" si="113"/>
        <v>0</v>
      </c>
      <c r="N365" s="29">
        <v>0</v>
      </c>
      <c r="O365" s="29">
        <f t="shared" si="114"/>
        <v>0</v>
      </c>
      <c r="P365" s="29">
        <v>0</v>
      </c>
      <c r="Q365" s="29">
        <f t="shared" si="115"/>
        <v>0</v>
      </c>
      <c r="R365" s="29">
        <v>0</v>
      </c>
      <c r="S365" s="29">
        <f t="shared" si="116"/>
        <v>0</v>
      </c>
      <c r="T365" s="29">
        <v>17797430</v>
      </c>
      <c r="U365" s="29">
        <f t="shared" si="117"/>
        <v>1.8062435120437637E-2</v>
      </c>
      <c r="V365" s="29">
        <v>0</v>
      </c>
      <c r="W365" s="29">
        <f t="shared" si="118"/>
        <v>0</v>
      </c>
      <c r="X365" s="29">
        <v>0</v>
      </c>
      <c r="Y365" s="29">
        <f t="shared" si="119"/>
        <v>0</v>
      </c>
      <c r="Z365" s="29">
        <v>0</v>
      </c>
      <c r="AA365" s="29">
        <f t="shared" si="120"/>
        <v>0</v>
      </c>
      <c r="AB365" s="29">
        <v>0</v>
      </c>
      <c r="AC365" s="29">
        <f t="shared" si="121"/>
        <v>0</v>
      </c>
      <c r="AD365" s="29">
        <v>0</v>
      </c>
      <c r="AE365" s="29">
        <f t="shared" si="122"/>
        <v>0</v>
      </c>
      <c r="AF365" s="29">
        <v>0</v>
      </c>
      <c r="AG365" s="29">
        <f t="shared" si="123"/>
        <v>0</v>
      </c>
      <c r="AH365" s="29">
        <v>0</v>
      </c>
      <c r="AI365" s="29">
        <f t="shared" si="124"/>
        <v>0</v>
      </c>
      <c r="AJ365" s="29">
        <v>0</v>
      </c>
      <c r="AK365" s="29">
        <f t="shared" si="125"/>
        <v>0</v>
      </c>
      <c r="AL365" s="29">
        <v>0</v>
      </c>
      <c r="AM365" s="29">
        <f t="shared" si="126"/>
        <v>0</v>
      </c>
      <c r="AN365" s="29">
        <v>0</v>
      </c>
      <c r="AO365" s="29">
        <f t="shared" si="127"/>
        <v>0</v>
      </c>
      <c r="AP365" s="29">
        <v>0</v>
      </c>
      <c r="AQ365" s="29">
        <f t="shared" si="128"/>
        <v>0</v>
      </c>
      <c r="AR365" s="29">
        <v>0</v>
      </c>
      <c r="AS365" s="29">
        <f t="shared" si="129"/>
        <v>0</v>
      </c>
      <c r="AT365" s="29">
        <v>0</v>
      </c>
      <c r="AU365" s="29">
        <f t="shared" si="130"/>
        <v>0</v>
      </c>
      <c r="AV365" s="29">
        <v>0</v>
      </c>
      <c r="AW365" s="29">
        <f t="shared" si="131"/>
        <v>0</v>
      </c>
    </row>
    <row r="366" spans="1:49">
      <c r="A366" s="2">
        <v>544</v>
      </c>
      <c r="B366" s="2" t="s">
        <v>205</v>
      </c>
      <c r="C366" s="2" t="s">
        <v>569</v>
      </c>
      <c r="D366" s="3">
        <v>233.4</v>
      </c>
      <c r="E366" s="3">
        <v>21.25</v>
      </c>
      <c r="F366" s="29">
        <v>0</v>
      </c>
      <c r="G366" s="29">
        <f t="shared" si="110"/>
        <v>0</v>
      </c>
      <c r="H366" s="29">
        <v>37600</v>
      </c>
      <c r="I366" s="29">
        <f t="shared" si="111"/>
        <v>2.4714372352012545E-4</v>
      </c>
      <c r="J366" s="29">
        <v>208000</v>
      </c>
      <c r="K366" s="29">
        <f t="shared" si="112"/>
        <v>3.0223308243692182E-4</v>
      </c>
      <c r="L366" s="29">
        <v>0</v>
      </c>
      <c r="M366" s="29">
        <f t="shared" si="113"/>
        <v>0</v>
      </c>
      <c r="N366" s="29">
        <v>31553164</v>
      </c>
      <c r="O366" s="29">
        <f t="shared" si="114"/>
        <v>3.0393951242403017E-2</v>
      </c>
      <c r="P366" s="29">
        <v>21096728</v>
      </c>
      <c r="Q366" s="29">
        <f t="shared" si="115"/>
        <v>2.1851274755194054E-2</v>
      </c>
      <c r="R366" s="29">
        <v>0</v>
      </c>
      <c r="S366" s="29">
        <f t="shared" si="116"/>
        <v>0</v>
      </c>
      <c r="T366" s="29">
        <v>0</v>
      </c>
      <c r="U366" s="29">
        <f t="shared" si="117"/>
        <v>0</v>
      </c>
      <c r="V366" s="29">
        <v>0</v>
      </c>
      <c r="W366" s="29">
        <f t="shared" si="118"/>
        <v>0</v>
      </c>
      <c r="X366" s="29">
        <v>0</v>
      </c>
      <c r="Y366" s="29">
        <f t="shared" si="119"/>
        <v>0</v>
      </c>
      <c r="Z366" s="29">
        <v>0</v>
      </c>
      <c r="AA366" s="29">
        <f t="shared" si="120"/>
        <v>0</v>
      </c>
      <c r="AB366" s="29">
        <v>0</v>
      </c>
      <c r="AC366" s="29">
        <f t="shared" si="121"/>
        <v>0</v>
      </c>
      <c r="AD366" s="29">
        <v>0</v>
      </c>
      <c r="AE366" s="29">
        <f t="shared" si="122"/>
        <v>0</v>
      </c>
      <c r="AF366" s="29">
        <v>0</v>
      </c>
      <c r="AG366" s="29">
        <f t="shared" si="123"/>
        <v>0</v>
      </c>
      <c r="AH366" s="29">
        <v>0</v>
      </c>
      <c r="AI366" s="29">
        <f t="shared" si="124"/>
        <v>0</v>
      </c>
      <c r="AJ366" s="29">
        <v>0</v>
      </c>
      <c r="AK366" s="29">
        <f t="shared" si="125"/>
        <v>0</v>
      </c>
      <c r="AL366" s="29">
        <v>0</v>
      </c>
      <c r="AM366" s="29">
        <f t="shared" si="126"/>
        <v>0</v>
      </c>
      <c r="AN366" s="29">
        <v>0</v>
      </c>
      <c r="AO366" s="29">
        <f t="shared" si="127"/>
        <v>0</v>
      </c>
      <c r="AP366" s="29">
        <v>0</v>
      </c>
      <c r="AQ366" s="29">
        <f t="shared" si="128"/>
        <v>0</v>
      </c>
      <c r="AR366" s="29">
        <v>0</v>
      </c>
      <c r="AS366" s="29">
        <f t="shared" si="129"/>
        <v>0</v>
      </c>
      <c r="AT366" s="29">
        <v>0</v>
      </c>
      <c r="AU366" s="29">
        <f t="shared" si="130"/>
        <v>0</v>
      </c>
      <c r="AV366" s="29">
        <v>0</v>
      </c>
      <c r="AW366" s="29">
        <f t="shared" si="131"/>
        <v>0</v>
      </c>
    </row>
    <row r="367" spans="1:49">
      <c r="A367" s="2">
        <v>545</v>
      </c>
      <c r="B367" s="2" t="s">
        <v>205</v>
      </c>
      <c r="C367" s="2" t="s">
        <v>570</v>
      </c>
      <c r="D367" s="3">
        <v>233.4</v>
      </c>
      <c r="E367" s="3">
        <v>22.42</v>
      </c>
      <c r="F367" s="29">
        <v>0</v>
      </c>
      <c r="G367" s="29">
        <f t="shared" si="110"/>
        <v>0</v>
      </c>
      <c r="H367" s="29">
        <v>0</v>
      </c>
      <c r="I367" s="29">
        <f t="shared" si="111"/>
        <v>0</v>
      </c>
      <c r="J367" s="29">
        <v>0</v>
      </c>
      <c r="K367" s="29">
        <f t="shared" si="112"/>
        <v>0</v>
      </c>
      <c r="L367" s="29">
        <v>0</v>
      </c>
      <c r="M367" s="29">
        <f t="shared" si="113"/>
        <v>0</v>
      </c>
      <c r="N367" s="29">
        <v>3129685.75</v>
      </c>
      <c r="O367" s="29">
        <f t="shared" si="114"/>
        <v>3.0147061033100682E-3</v>
      </c>
      <c r="P367" s="29">
        <v>2487035.25</v>
      </c>
      <c r="Q367" s="29">
        <f t="shared" si="115"/>
        <v>2.5759866920407153E-3</v>
      </c>
      <c r="R367" s="29">
        <v>0</v>
      </c>
      <c r="S367" s="29">
        <f t="shared" si="116"/>
        <v>0</v>
      </c>
      <c r="T367" s="29">
        <v>0</v>
      </c>
      <c r="U367" s="29">
        <f t="shared" si="117"/>
        <v>0</v>
      </c>
      <c r="V367" s="29">
        <v>0</v>
      </c>
      <c r="W367" s="29">
        <f t="shared" si="118"/>
        <v>0</v>
      </c>
      <c r="X367" s="29">
        <v>0</v>
      </c>
      <c r="Y367" s="29">
        <f t="shared" si="119"/>
        <v>0</v>
      </c>
      <c r="Z367" s="29">
        <v>325600</v>
      </c>
      <c r="AA367" s="29">
        <f t="shared" si="120"/>
        <v>1.242736623636041E-3</v>
      </c>
      <c r="AB367" s="29">
        <v>550000</v>
      </c>
      <c r="AC367" s="29">
        <f t="shared" si="121"/>
        <v>1.7992258852326823E-3</v>
      </c>
      <c r="AD367" s="29">
        <v>0</v>
      </c>
      <c r="AE367" s="29">
        <f t="shared" si="122"/>
        <v>0</v>
      </c>
      <c r="AF367" s="29">
        <v>0</v>
      </c>
      <c r="AG367" s="29">
        <f t="shared" si="123"/>
        <v>0</v>
      </c>
      <c r="AH367" s="29">
        <v>0</v>
      </c>
      <c r="AI367" s="29">
        <f t="shared" si="124"/>
        <v>0</v>
      </c>
      <c r="AJ367" s="29">
        <v>0</v>
      </c>
      <c r="AK367" s="29">
        <f t="shared" si="125"/>
        <v>0</v>
      </c>
      <c r="AL367" s="29">
        <v>0</v>
      </c>
      <c r="AM367" s="29">
        <f t="shared" si="126"/>
        <v>0</v>
      </c>
      <c r="AN367" s="29">
        <v>0</v>
      </c>
      <c r="AO367" s="29">
        <f t="shared" si="127"/>
        <v>0</v>
      </c>
      <c r="AP367" s="29">
        <v>0</v>
      </c>
      <c r="AQ367" s="29">
        <f t="shared" si="128"/>
        <v>0</v>
      </c>
      <c r="AR367" s="29">
        <v>0</v>
      </c>
      <c r="AS367" s="29">
        <f t="shared" si="129"/>
        <v>0</v>
      </c>
      <c r="AT367" s="29">
        <v>0</v>
      </c>
      <c r="AU367" s="29">
        <f t="shared" si="130"/>
        <v>0</v>
      </c>
      <c r="AV367" s="29">
        <v>0</v>
      </c>
      <c r="AW367" s="29">
        <f t="shared" si="131"/>
        <v>0</v>
      </c>
    </row>
    <row r="368" spans="1:49">
      <c r="A368" s="2">
        <v>546</v>
      </c>
      <c r="B368" s="2" t="s">
        <v>205</v>
      </c>
      <c r="C368" s="2" t="s">
        <v>571</v>
      </c>
      <c r="D368" s="3">
        <v>233.4</v>
      </c>
      <c r="E368" s="3">
        <v>26.66</v>
      </c>
      <c r="F368" s="29">
        <v>0</v>
      </c>
      <c r="G368" s="29">
        <f t="shared" si="110"/>
        <v>0</v>
      </c>
      <c r="H368" s="29">
        <v>0</v>
      </c>
      <c r="I368" s="29">
        <f t="shared" si="111"/>
        <v>0</v>
      </c>
      <c r="J368" s="29">
        <v>0</v>
      </c>
      <c r="K368" s="29">
        <f t="shared" si="112"/>
        <v>0</v>
      </c>
      <c r="L368" s="29">
        <v>0</v>
      </c>
      <c r="M368" s="29">
        <f t="shared" si="113"/>
        <v>0</v>
      </c>
      <c r="N368" s="29">
        <v>4146447</v>
      </c>
      <c r="O368" s="29">
        <f t="shared" si="114"/>
        <v>3.9941131718900921E-3</v>
      </c>
      <c r="P368" s="29">
        <v>3844586.75</v>
      </c>
      <c r="Q368" s="29">
        <f t="shared" si="115"/>
        <v>3.982092455020919E-3</v>
      </c>
      <c r="R368" s="29">
        <v>1236184.625</v>
      </c>
      <c r="S368" s="29">
        <f t="shared" si="116"/>
        <v>1.1559865002330378E-3</v>
      </c>
      <c r="T368" s="29">
        <v>1578240</v>
      </c>
      <c r="U368" s="29">
        <f t="shared" si="117"/>
        <v>1.6017401166617594E-3</v>
      </c>
      <c r="V368" s="29">
        <v>0</v>
      </c>
      <c r="W368" s="29">
        <f t="shared" si="118"/>
        <v>0</v>
      </c>
      <c r="X368" s="29">
        <v>0</v>
      </c>
      <c r="Y368" s="29">
        <f t="shared" si="119"/>
        <v>0</v>
      </c>
      <c r="Z368" s="29">
        <v>164000</v>
      </c>
      <c r="AA368" s="29">
        <f t="shared" si="120"/>
        <v>6.2594842222454155E-4</v>
      </c>
      <c r="AB368" s="29">
        <v>547777.78125</v>
      </c>
      <c r="AC368" s="29">
        <f t="shared" si="121"/>
        <v>1.791956297055138E-3</v>
      </c>
      <c r="AD368" s="29">
        <v>72400.0078125</v>
      </c>
      <c r="AE368" s="29">
        <f t="shared" si="122"/>
        <v>3.3758365727415581E-4</v>
      </c>
      <c r="AF368" s="29">
        <v>0</v>
      </c>
      <c r="AG368" s="29">
        <f t="shared" si="123"/>
        <v>0</v>
      </c>
      <c r="AH368" s="29">
        <v>0</v>
      </c>
      <c r="AI368" s="29">
        <f t="shared" si="124"/>
        <v>0</v>
      </c>
      <c r="AJ368" s="29">
        <v>0</v>
      </c>
      <c r="AK368" s="29">
        <f t="shared" si="125"/>
        <v>0</v>
      </c>
      <c r="AL368" s="29">
        <v>0</v>
      </c>
      <c r="AM368" s="29">
        <f t="shared" si="126"/>
        <v>0</v>
      </c>
      <c r="AN368" s="29">
        <v>0</v>
      </c>
      <c r="AO368" s="29">
        <f t="shared" si="127"/>
        <v>0</v>
      </c>
      <c r="AP368" s="29">
        <v>0</v>
      </c>
      <c r="AQ368" s="29">
        <f t="shared" si="128"/>
        <v>0</v>
      </c>
      <c r="AR368" s="29">
        <v>0</v>
      </c>
      <c r="AS368" s="29">
        <f t="shared" si="129"/>
        <v>0</v>
      </c>
      <c r="AT368" s="29">
        <v>0</v>
      </c>
      <c r="AU368" s="29">
        <f t="shared" si="130"/>
        <v>0</v>
      </c>
      <c r="AV368" s="29">
        <v>0</v>
      </c>
      <c r="AW368" s="29">
        <f t="shared" si="131"/>
        <v>0</v>
      </c>
    </row>
    <row r="369" spans="1:49">
      <c r="A369" s="2">
        <v>547</v>
      </c>
      <c r="B369" s="2" t="s">
        <v>205</v>
      </c>
      <c r="C369" s="2" t="s">
        <v>572</v>
      </c>
      <c r="D369" s="3">
        <v>233.52</v>
      </c>
      <c r="E369" s="3">
        <v>15.05</v>
      </c>
      <c r="F369" s="29">
        <v>0</v>
      </c>
      <c r="G369" s="29">
        <f t="shared" si="110"/>
        <v>0</v>
      </c>
      <c r="H369" s="29">
        <v>0</v>
      </c>
      <c r="I369" s="29">
        <f t="shared" si="111"/>
        <v>0</v>
      </c>
      <c r="J369" s="29">
        <v>0</v>
      </c>
      <c r="K369" s="29">
        <f t="shared" si="112"/>
        <v>0</v>
      </c>
      <c r="L369" s="29">
        <v>0</v>
      </c>
      <c r="M369" s="29">
        <f t="shared" si="113"/>
        <v>0</v>
      </c>
      <c r="N369" s="29">
        <v>0</v>
      </c>
      <c r="O369" s="29">
        <f t="shared" si="114"/>
        <v>0</v>
      </c>
      <c r="P369" s="29">
        <v>0</v>
      </c>
      <c r="Q369" s="29">
        <f t="shared" si="115"/>
        <v>0</v>
      </c>
      <c r="R369" s="29">
        <v>0</v>
      </c>
      <c r="S369" s="29">
        <f t="shared" si="116"/>
        <v>0</v>
      </c>
      <c r="T369" s="29">
        <v>0</v>
      </c>
      <c r="U369" s="29">
        <f t="shared" si="117"/>
        <v>0</v>
      </c>
      <c r="V369" s="29">
        <v>0</v>
      </c>
      <c r="W369" s="29">
        <f t="shared" si="118"/>
        <v>0</v>
      </c>
      <c r="X369" s="29">
        <v>0</v>
      </c>
      <c r="Y369" s="29">
        <f t="shared" si="119"/>
        <v>0</v>
      </c>
      <c r="Z369" s="29">
        <v>0</v>
      </c>
      <c r="AA369" s="29">
        <f t="shared" si="120"/>
        <v>0</v>
      </c>
      <c r="AB369" s="29">
        <v>0</v>
      </c>
      <c r="AC369" s="29">
        <f t="shared" si="121"/>
        <v>0</v>
      </c>
      <c r="AD369" s="29">
        <v>0</v>
      </c>
      <c r="AE369" s="29">
        <f t="shared" si="122"/>
        <v>0</v>
      </c>
      <c r="AF369" s="29">
        <v>3887146.75</v>
      </c>
      <c r="AG369" s="29">
        <f t="shared" si="123"/>
        <v>1.8311726267374304E-2</v>
      </c>
      <c r="AH369" s="29">
        <v>0</v>
      </c>
      <c r="AI369" s="29">
        <f t="shared" si="124"/>
        <v>0</v>
      </c>
      <c r="AJ369" s="29">
        <v>0</v>
      </c>
      <c r="AK369" s="29">
        <f t="shared" si="125"/>
        <v>0</v>
      </c>
      <c r="AL369" s="29">
        <v>0</v>
      </c>
      <c r="AM369" s="29">
        <f t="shared" si="126"/>
        <v>0</v>
      </c>
      <c r="AN369" s="29">
        <v>0</v>
      </c>
      <c r="AO369" s="29">
        <f t="shared" si="127"/>
        <v>0</v>
      </c>
      <c r="AP369" s="29">
        <v>0</v>
      </c>
      <c r="AQ369" s="29">
        <f t="shared" si="128"/>
        <v>0</v>
      </c>
      <c r="AR369" s="29">
        <v>0</v>
      </c>
      <c r="AS369" s="29">
        <f t="shared" si="129"/>
        <v>0</v>
      </c>
      <c r="AT369" s="29">
        <v>0</v>
      </c>
      <c r="AU369" s="29">
        <f t="shared" si="130"/>
        <v>0</v>
      </c>
      <c r="AV369" s="29">
        <v>0</v>
      </c>
      <c r="AW369" s="29">
        <f t="shared" si="131"/>
        <v>0</v>
      </c>
    </row>
    <row r="370" spans="1:49">
      <c r="A370" s="2">
        <v>548</v>
      </c>
      <c r="B370" s="2" t="s">
        <v>205</v>
      </c>
      <c r="C370" s="2" t="s">
        <v>573</v>
      </c>
      <c r="D370" s="3">
        <v>233.52</v>
      </c>
      <c r="E370" s="3">
        <v>17.82</v>
      </c>
      <c r="F370" s="29">
        <v>0</v>
      </c>
      <c r="G370" s="29">
        <f t="shared" si="110"/>
        <v>0</v>
      </c>
      <c r="H370" s="29">
        <v>0</v>
      </c>
      <c r="I370" s="29">
        <f t="shared" si="111"/>
        <v>0</v>
      </c>
      <c r="J370" s="29">
        <v>0</v>
      </c>
      <c r="K370" s="29">
        <f t="shared" si="112"/>
        <v>0</v>
      </c>
      <c r="L370" s="29">
        <v>0</v>
      </c>
      <c r="M370" s="29">
        <f t="shared" si="113"/>
        <v>0</v>
      </c>
      <c r="N370" s="29">
        <v>0</v>
      </c>
      <c r="O370" s="29">
        <f t="shared" si="114"/>
        <v>0</v>
      </c>
      <c r="P370" s="29">
        <v>0</v>
      </c>
      <c r="Q370" s="29">
        <f t="shared" si="115"/>
        <v>0</v>
      </c>
      <c r="R370" s="29">
        <v>0</v>
      </c>
      <c r="S370" s="29">
        <f t="shared" si="116"/>
        <v>0</v>
      </c>
      <c r="T370" s="29">
        <v>0</v>
      </c>
      <c r="U370" s="29">
        <f t="shared" si="117"/>
        <v>0</v>
      </c>
      <c r="V370" s="29">
        <v>0</v>
      </c>
      <c r="W370" s="29">
        <f t="shared" si="118"/>
        <v>0</v>
      </c>
      <c r="X370" s="29">
        <v>552727.25</v>
      </c>
      <c r="Y370" s="29">
        <f t="shared" si="119"/>
        <v>1.5028822394233766E-3</v>
      </c>
      <c r="Z370" s="29">
        <v>0</v>
      </c>
      <c r="AA370" s="29">
        <f t="shared" si="120"/>
        <v>0</v>
      </c>
      <c r="AB370" s="29">
        <v>760800.0625</v>
      </c>
      <c r="AC370" s="29">
        <f t="shared" si="121"/>
        <v>2.4888203017029865E-3</v>
      </c>
      <c r="AD370" s="29">
        <v>0</v>
      </c>
      <c r="AE370" s="29">
        <f t="shared" si="122"/>
        <v>0</v>
      </c>
      <c r="AF370" s="29">
        <v>310755.5625</v>
      </c>
      <c r="AG370" s="29">
        <f t="shared" si="123"/>
        <v>1.4639197237829847E-3</v>
      </c>
      <c r="AH370" s="29">
        <v>230400</v>
      </c>
      <c r="AI370" s="29">
        <f t="shared" si="124"/>
        <v>9.4432019180888281E-4</v>
      </c>
      <c r="AJ370" s="29">
        <v>0</v>
      </c>
      <c r="AK370" s="29">
        <f t="shared" si="125"/>
        <v>0</v>
      </c>
      <c r="AL370" s="29">
        <v>0</v>
      </c>
      <c r="AM370" s="29">
        <f t="shared" si="126"/>
        <v>0</v>
      </c>
      <c r="AN370" s="29">
        <v>0</v>
      </c>
      <c r="AO370" s="29">
        <f t="shared" si="127"/>
        <v>0</v>
      </c>
      <c r="AP370" s="29">
        <v>0</v>
      </c>
      <c r="AQ370" s="29">
        <f t="shared" si="128"/>
        <v>0</v>
      </c>
      <c r="AR370" s="29">
        <v>0</v>
      </c>
      <c r="AS370" s="29">
        <f t="shared" si="129"/>
        <v>0</v>
      </c>
      <c r="AT370" s="29">
        <v>349155.5625</v>
      </c>
      <c r="AU370" s="29">
        <f t="shared" si="130"/>
        <v>2.5323965542687239E-3</v>
      </c>
      <c r="AV370" s="29">
        <v>1555200</v>
      </c>
      <c r="AW370" s="29">
        <f t="shared" si="131"/>
        <v>1.0505695508186778E-2</v>
      </c>
    </row>
    <row r="371" spans="1:49">
      <c r="A371" s="2">
        <v>549</v>
      </c>
      <c r="B371" s="2" t="s">
        <v>205</v>
      </c>
      <c r="C371" s="2" t="s">
        <v>574</v>
      </c>
      <c r="D371" s="3">
        <v>233.52</v>
      </c>
      <c r="E371" s="3">
        <v>21.49</v>
      </c>
      <c r="F371" s="29">
        <v>0</v>
      </c>
      <c r="G371" s="29">
        <f t="shared" si="110"/>
        <v>0</v>
      </c>
      <c r="H371" s="29">
        <v>0</v>
      </c>
      <c r="I371" s="29">
        <f t="shared" si="111"/>
        <v>0</v>
      </c>
      <c r="J371" s="29">
        <v>0</v>
      </c>
      <c r="K371" s="29">
        <f t="shared" si="112"/>
        <v>0</v>
      </c>
      <c r="L371" s="29">
        <v>0</v>
      </c>
      <c r="M371" s="29">
        <f t="shared" si="113"/>
        <v>0</v>
      </c>
      <c r="N371" s="29">
        <v>0</v>
      </c>
      <c r="O371" s="29">
        <f t="shared" si="114"/>
        <v>0</v>
      </c>
      <c r="P371" s="29">
        <v>0</v>
      </c>
      <c r="Q371" s="29">
        <f t="shared" si="115"/>
        <v>0</v>
      </c>
      <c r="R371" s="29">
        <v>0</v>
      </c>
      <c r="S371" s="29">
        <f t="shared" si="116"/>
        <v>0</v>
      </c>
      <c r="T371" s="29">
        <v>21112238</v>
      </c>
      <c r="U371" s="29">
        <f t="shared" si="117"/>
        <v>2.1426600870026631E-2</v>
      </c>
      <c r="V371" s="29">
        <v>0</v>
      </c>
      <c r="W371" s="29">
        <f t="shared" si="118"/>
        <v>0</v>
      </c>
      <c r="X371" s="29">
        <v>0</v>
      </c>
      <c r="Y371" s="29">
        <f t="shared" si="119"/>
        <v>0</v>
      </c>
      <c r="Z371" s="29">
        <v>0</v>
      </c>
      <c r="AA371" s="29">
        <f t="shared" si="120"/>
        <v>0</v>
      </c>
      <c r="AB371" s="29">
        <v>0</v>
      </c>
      <c r="AC371" s="29">
        <f t="shared" si="121"/>
        <v>0</v>
      </c>
      <c r="AD371" s="29">
        <v>0</v>
      </c>
      <c r="AE371" s="29">
        <f t="shared" si="122"/>
        <v>0</v>
      </c>
      <c r="AF371" s="29">
        <v>0</v>
      </c>
      <c r="AG371" s="29">
        <f t="shared" si="123"/>
        <v>0</v>
      </c>
      <c r="AH371" s="29">
        <v>0</v>
      </c>
      <c r="AI371" s="29">
        <f t="shared" si="124"/>
        <v>0</v>
      </c>
      <c r="AJ371" s="29">
        <v>0</v>
      </c>
      <c r="AK371" s="29">
        <f t="shared" si="125"/>
        <v>0</v>
      </c>
      <c r="AL371" s="29">
        <v>0</v>
      </c>
      <c r="AM371" s="29">
        <f t="shared" si="126"/>
        <v>0</v>
      </c>
      <c r="AN371" s="29">
        <v>0</v>
      </c>
      <c r="AO371" s="29">
        <f t="shared" si="127"/>
        <v>0</v>
      </c>
      <c r="AP371" s="29">
        <v>0</v>
      </c>
      <c r="AQ371" s="29">
        <f t="shared" si="128"/>
        <v>0</v>
      </c>
      <c r="AR371" s="29">
        <v>0</v>
      </c>
      <c r="AS371" s="29">
        <f t="shared" si="129"/>
        <v>0</v>
      </c>
      <c r="AT371" s="29">
        <v>0</v>
      </c>
      <c r="AU371" s="29">
        <f t="shared" si="130"/>
        <v>0</v>
      </c>
      <c r="AV371" s="29">
        <v>0</v>
      </c>
      <c r="AW371" s="29">
        <f t="shared" si="131"/>
        <v>0</v>
      </c>
    </row>
    <row r="372" spans="1:49">
      <c r="A372" s="2">
        <v>550</v>
      </c>
      <c r="B372" s="2" t="s">
        <v>205</v>
      </c>
      <c r="C372" s="2" t="s">
        <v>575</v>
      </c>
      <c r="D372" s="3">
        <v>233.52</v>
      </c>
      <c r="E372" s="3">
        <v>21.82</v>
      </c>
      <c r="F372" s="29">
        <v>0</v>
      </c>
      <c r="G372" s="29">
        <f t="shared" si="110"/>
        <v>0</v>
      </c>
      <c r="H372" s="29">
        <v>0</v>
      </c>
      <c r="I372" s="29">
        <f t="shared" si="111"/>
        <v>0</v>
      </c>
      <c r="J372" s="29">
        <v>0</v>
      </c>
      <c r="K372" s="29">
        <f t="shared" si="112"/>
        <v>0</v>
      </c>
      <c r="L372" s="29">
        <v>0</v>
      </c>
      <c r="M372" s="29">
        <f t="shared" si="113"/>
        <v>0</v>
      </c>
      <c r="N372" s="29">
        <v>0</v>
      </c>
      <c r="O372" s="29">
        <f t="shared" si="114"/>
        <v>0</v>
      </c>
      <c r="P372" s="29">
        <v>10188233</v>
      </c>
      <c r="Q372" s="29">
        <f t="shared" si="115"/>
        <v>1.0552625912081484E-2</v>
      </c>
      <c r="R372" s="29">
        <v>0</v>
      </c>
      <c r="S372" s="29">
        <f t="shared" si="116"/>
        <v>0</v>
      </c>
      <c r="T372" s="29">
        <v>0</v>
      </c>
      <c r="U372" s="29">
        <f t="shared" si="117"/>
        <v>0</v>
      </c>
      <c r="V372" s="29">
        <v>0</v>
      </c>
      <c r="W372" s="29">
        <f t="shared" si="118"/>
        <v>0</v>
      </c>
      <c r="X372" s="29">
        <v>0</v>
      </c>
      <c r="Y372" s="29">
        <f t="shared" si="119"/>
        <v>0</v>
      </c>
      <c r="Z372" s="29">
        <v>0</v>
      </c>
      <c r="AA372" s="29">
        <f t="shared" si="120"/>
        <v>0</v>
      </c>
      <c r="AB372" s="29">
        <v>0</v>
      </c>
      <c r="AC372" s="29">
        <f t="shared" si="121"/>
        <v>0</v>
      </c>
      <c r="AD372" s="29">
        <v>0</v>
      </c>
      <c r="AE372" s="29">
        <f t="shared" si="122"/>
        <v>0</v>
      </c>
      <c r="AF372" s="29">
        <v>0</v>
      </c>
      <c r="AG372" s="29">
        <f t="shared" si="123"/>
        <v>0</v>
      </c>
      <c r="AH372" s="29">
        <v>0</v>
      </c>
      <c r="AI372" s="29">
        <f t="shared" si="124"/>
        <v>0</v>
      </c>
      <c r="AJ372" s="29">
        <v>0</v>
      </c>
      <c r="AK372" s="29">
        <f t="shared" si="125"/>
        <v>0</v>
      </c>
      <c r="AL372" s="29">
        <v>0</v>
      </c>
      <c r="AM372" s="29">
        <f t="shared" si="126"/>
        <v>0</v>
      </c>
      <c r="AN372" s="29">
        <v>0</v>
      </c>
      <c r="AO372" s="29">
        <f t="shared" si="127"/>
        <v>0</v>
      </c>
      <c r="AP372" s="29">
        <v>0</v>
      </c>
      <c r="AQ372" s="29">
        <f t="shared" si="128"/>
        <v>0</v>
      </c>
      <c r="AR372" s="29">
        <v>0</v>
      </c>
      <c r="AS372" s="29">
        <f t="shared" si="129"/>
        <v>0</v>
      </c>
      <c r="AT372" s="29">
        <v>0</v>
      </c>
      <c r="AU372" s="29">
        <f t="shared" si="130"/>
        <v>0</v>
      </c>
      <c r="AV372" s="29">
        <v>0</v>
      </c>
      <c r="AW372" s="29">
        <f t="shared" si="131"/>
        <v>0</v>
      </c>
    </row>
    <row r="373" spans="1:49">
      <c r="A373" s="2">
        <v>551</v>
      </c>
      <c r="B373" s="2" t="s">
        <v>205</v>
      </c>
      <c r="C373" s="2" t="s">
        <v>576</v>
      </c>
      <c r="D373" s="3">
        <v>233.52</v>
      </c>
      <c r="E373" s="3">
        <v>23.21</v>
      </c>
      <c r="F373" s="29">
        <v>0</v>
      </c>
      <c r="G373" s="29">
        <f t="shared" si="110"/>
        <v>0</v>
      </c>
      <c r="H373" s="29">
        <v>0</v>
      </c>
      <c r="I373" s="29">
        <f t="shared" si="111"/>
        <v>0</v>
      </c>
      <c r="J373" s="29">
        <v>0</v>
      </c>
      <c r="K373" s="29">
        <f t="shared" si="112"/>
        <v>0</v>
      </c>
      <c r="L373" s="29">
        <v>0</v>
      </c>
      <c r="M373" s="29">
        <f t="shared" si="113"/>
        <v>0</v>
      </c>
      <c r="N373" s="29">
        <v>5867451</v>
      </c>
      <c r="O373" s="29">
        <f t="shared" si="114"/>
        <v>5.651890238683792E-3</v>
      </c>
      <c r="P373" s="29">
        <v>0</v>
      </c>
      <c r="Q373" s="29">
        <f t="shared" si="115"/>
        <v>0</v>
      </c>
      <c r="R373" s="29">
        <v>0</v>
      </c>
      <c r="S373" s="29">
        <f t="shared" si="116"/>
        <v>0</v>
      </c>
      <c r="T373" s="29">
        <v>0</v>
      </c>
      <c r="U373" s="29">
        <f t="shared" si="117"/>
        <v>0</v>
      </c>
      <c r="V373" s="29">
        <v>0</v>
      </c>
      <c r="W373" s="29">
        <f t="shared" si="118"/>
        <v>0</v>
      </c>
      <c r="X373" s="29">
        <v>0</v>
      </c>
      <c r="Y373" s="29">
        <f t="shared" si="119"/>
        <v>0</v>
      </c>
      <c r="Z373" s="29">
        <v>0</v>
      </c>
      <c r="AA373" s="29">
        <f t="shared" si="120"/>
        <v>0</v>
      </c>
      <c r="AB373" s="29">
        <v>0</v>
      </c>
      <c r="AC373" s="29">
        <f t="shared" si="121"/>
        <v>0</v>
      </c>
      <c r="AD373" s="29">
        <v>0</v>
      </c>
      <c r="AE373" s="29">
        <f t="shared" si="122"/>
        <v>0</v>
      </c>
      <c r="AF373" s="29">
        <v>0</v>
      </c>
      <c r="AG373" s="29">
        <f t="shared" si="123"/>
        <v>0</v>
      </c>
      <c r="AH373" s="29">
        <v>0</v>
      </c>
      <c r="AI373" s="29">
        <f t="shared" si="124"/>
        <v>0</v>
      </c>
      <c r="AJ373" s="29">
        <v>0</v>
      </c>
      <c r="AK373" s="29">
        <f t="shared" si="125"/>
        <v>0</v>
      </c>
      <c r="AL373" s="29">
        <v>0</v>
      </c>
      <c r="AM373" s="29">
        <f t="shared" si="126"/>
        <v>0</v>
      </c>
      <c r="AN373" s="29">
        <v>0</v>
      </c>
      <c r="AO373" s="29">
        <f t="shared" si="127"/>
        <v>0</v>
      </c>
      <c r="AP373" s="29">
        <v>0</v>
      </c>
      <c r="AQ373" s="29">
        <f t="shared" si="128"/>
        <v>0</v>
      </c>
      <c r="AR373" s="29">
        <v>0</v>
      </c>
      <c r="AS373" s="29">
        <f t="shared" si="129"/>
        <v>0</v>
      </c>
      <c r="AT373" s="29">
        <v>0</v>
      </c>
      <c r="AU373" s="29">
        <f t="shared" si="130"/>
        <v>0</v>
      </c>
      <c r="AV373" s="29">
        <v>0</v>
      </c>
      <c r="AW373" s="29">
        <f t="shared" si="131"/>
        <v>0</v>
      </c>
    </row>
    <row r="374" spans="1:49">
      <c r="A374" s="2">
        <v>552</v>
      </c>
      <c r="B374" s="2" t="s">
        <v>205</v>
      </c>
      <c r="C374" s="2" t="s">
        <v>577</v>
      </c>
      <c r="D374" s="3">
        <v>233.52</v>
      </c>
      <c r="E374" s="3">
        <v>24.09</v>
      </c>
      <c r="F374" s="29">
        <v>0</v>
      </c>
      <c r="G374" s="29">
        <f t="shared" si="110"/>
        <v>0</v>
      </c>
      <c r="H374" s="29">
        <v>0</v>
      </c>
      <c r="I374" s="29">
        <f t="shared" si="111"/>
        <v>0</v>
      </c>
      <c r="J374" s="29">
        <v>716800</v>
      </c>
      <c r="K374" s="29">
        <f t="shared" si="112"/>
        <v>1.0415416994749304E-3</v>
      </c>
      <c r="L374" s="29">
        <v>0</v>
      </c>
      <c r="M374" s="29">
        <f t="shared" si="113"/>
        <v>0</v>
      </c>
      <c r="N374" s="29">
        <v>392080</v>
      </c>
      <c r="O374" s="29">
        <f t="shared" si="114"/>
        <v>3.776756081615579E-4</v>
      </c>
      <c r="P374" s="29">
        <v>1857317.625</v>
      </c>
      <c r="Q374" s="29">
        <f t="shared" si="115"/>
        <v>1.9237465511969191E-3</v>
      </c>
      <c r="R374" s="29">
        <v>0</v>
      </c>
      <c r="S374" s="29">
        <f t="shared" si="116"/>
        <v>0</v>
      </c>
      <c r="T374" s="29">
        <v>0</v>
      </c>
      <c r="U374" s="29">
        <f t="shared" si="117"/>
        <v>0</v>
      </c>
      <c r="V374" s="29">
        <v>0</v>
      </c>
      <c r="W374" s="29">
        <f t="shared" si="118"/>
        <v>0</v>
      </c>
      <c r="X374" s="29">
        <v>0</v>
      </c>
      <c r="Y374" s="29">
        <f t="shared" si="119"/>
        <v>0</v>
      </c>
      <c r="Z374" s="29">
        <v>0</v>
      </c>
      <c r="AA374" s="29">
        <f t="shared" si="120"/>
        <v>0</v>
      </c>
      <c r="AB374" s="29">
        <v>0</v>
      </c>
      <c r="AC374" s="29">
        <f t="shared" si="121"/>
        <v>0</v>
      </c>
      <c r="AD374" s="29">
        <v>0</v>
      </c>
      <c r="AE374" s="29">
        <f t="shared" si="122"/>
        <v>0</v>
      </c>
      <c r="AF374" s="29">
        <v>0</v>
      </c>
      <c r="AG374" s="29">
        <f t="shared" si="123"/>
        <v>0</v>
      </c>
      <c r="AH374" s="29">
        <v>0</v>
      </c>
      <c r="AI374" s="29">
        <f t="shared" si="124"/>
        <v>0</v>
      </c>
      <c r="AJ374" s="29">
        <v>0</v>
      </c>
      <c r="AK374" s="29">
        <f t="shared" si="125"/>
        <v>0</v>
      </c>
      <c r="AL374" s="29">
        <v>0</v>
      </c>
      <c r="AM374" s="29">
        <f t="shared" si="126"/>
        <v>0</v>
      </c>
      <c r="AN374" s="29">
        <v>0</v>
      </c>
      <c r="AO374" s="29">
        <f t="shared" si="127"/>
        <v>0</v>
      </c>
      <c r="AP374" s="29">
        <v>0</v>
      </c>
      <c r="AQ374" s="29">
        <f t="shared" si="128"/>
        <v>0</v>
      </c>
      <c r="AR374" s="29">
        <v>0</v>
      </c>
      <c r="AS374" s="29">
        <f t="shared" si="129"/>
        <v>0</v>
      </c>
      <c r="AT374" s="29">
        <v>0</v>
      </c>
      <c r="AU374" s="29">
        <f t="shared" si="130"/>
        <v>0</v>
      </c>
      <c r="AV374" s="29">
        <v>0</v>
      </c>
      <c r="AW374" s="29">
        <f t="shared" si="131"/>
        <v>0</v>
      </c>
    </row>
    <row r="375" spans="1:49">
      <c r="A375" s="2">
        <v>553</v>
      </c>
      <c r="B375" s="2" t="s">
        <v>205</v>
      </c>
      <c r="C375" s="2" t="s">
        <v>578</v>
      </c>
      <c r="D375" s="3">
        <v>233.52</v>
      </c>
      <c r="E375" s="3">
        <v>27.22</v>
      </c>
      <c r="F375" s="29">
        <v>0</v>
      </c>
      <c r="G375" s="29">
        <f t="shared" si="110"/>
        <v>0</v>
      </c>
      <c r="H375" s="29">
        <v>0</v>
      </c>
      <c r="I375" s="29">
        <f t="shared" si="111"/>
        <v>0</v>
      </c>
      <c r="J375" s="29">
        <v>0</v>
      </c>
      <c r="K375" s="29">
        <f t="shared" si="112"/>
        <v>0</v>
      </c>
      <c r="L375" s="29">
        <v>0</v>
      </c>
      <c r="M375" s="29">
        <f t="shared" si="113"/>
        <v>0</v>
      </c>
      <c r="N375" s="29">
        <v>1756500</v>
      </c>
      <c r="O375" s="29">
        <f t="shared" si="114"/>
        <v>1.691969000550338E-3</v>
      </c>
      <c r="P375" s="29">
        <v>3874635.25</v>
      </c>
      <c r="Q375" s="29">
        <f t="shared" si="115"/>
        <v>4.0132156713548186E-3</v>
      </c>
      <c r="R375" s="29">
        <v>2048000</v>
      </c>
      <c r="S375" s="29">
        <f t="shared" si="116"/>
        <v>1.915134927743711E-3</v>
      </c>
      <c r="T375" s="29">
        <v>1011750</v>
      </c>
      <c r="U375" s="29">
        <f t="shared" si="117"/>
        <v>1.0268150363902417E-3</v>
      </c>
      <c r="V375" s="29">
        <v>0</v>
      </c>
      <c r="W375" s="29">
        <f t="shared" si="118"/>
        <v>0</v>
      </c>
      <c r="X375" s="29">
        <v>0</v>
      </c>
      <c r="Y375" s="29">
        <f t="shared" si="119"/>
        <v>0</v>
      </c>
      <c r="Z375" s="29">
        <v>0</v>
      </c>
      <c r="AA375" s="29">
        <f t="shared" si="120"/>
        <v>0</v>
      </c>
      <c r="AB375" s="29">
        <v>0</v>
      </c>
      <c r="AC375" s="29">
        <f t="shared" si="121"/>
        <v>0</v>
      </c>
      <c r="AD375" s="29">
        <v>0</v>
      </c>
      <c r="AE375" s="29">
        <f t="shared" si="122"/>
        <v>0</v>
      </c>
      <c r="AF375" s="29">
        <v>0</v>
      </c>
      <c r="AG375" s="29">
        <f t="shared" si="123"/>
        <v>0</v>
      </c>
      <c r="AH375" s="29">
        <v>0</v>
      </c>
      <c r="AI375" s="29">
        <f t="shared" si="124"/>
        <v>0</v>
      </c>
      <c r="AJ375" s="29">
        <v>0</v>
      </c>
      <c r="AK375" s="29">
        <f t="shared" si="125"/>
        <v>0</v>
      </c>
      <c r="AL375" s="29">
        <v>0</v>
      </c>
      <c r="AM375" s="29">
        <f t="shared" si="126"/>
        <v>0</v>
      </c>
      <c r="AN375" s="29">
        <v>0</v>
      </c>
      <c r="AO375" s="29">
        <f t="shared" si="127"/>
        <v>0</v>
      </c>
      <c r="AP375" s="29">
        <v>0</v>
      </c>
      <c r="AQ375" s="29">
        <f t="shared" si="128"/>
        <v>0</v>
      </c>
      <c r="AR375" s="29">
        <v>0</v>
      </c>
      <c r="AS375" s="29">
        <f t="shared" si="129"/>
        <v>0</v>
      </c>
      <c r="AT375" s="29">
        <v>0</v>
      </c>
      <c r="AU375" s="29">
        <f t="shared" si="130"/>
        <v>0</v>
      </c>
      <c r="AV375" s="29">
        <v>0</v>
      </c>
      <c r="AW375" s="29">
        <f t="shared" si="131"/>
        <v>0</v>
      </c>
    </row>
    <row r="376" spans="1:49">
      <c r="A376" s="2">
        <v>554</v>
      </c>
      <c r="B376" s="2" t="s">
        <v>205</v>
      </c>
      <c r="C376" s="2" t="s">
        <v>579</v>
      </c>
      <c r="D376" s="3">
        <v>234.24</v>
      </c>
      <c r="E376" s="3">
        <v>13.52</v>
      </c>
      <c r="F376" s="29">
        <v>0</v>
      </c>
      <c r="G376" s="29">
        <f t="shared" si="110"/>
        <v>0</v>
      </c>
      <c r="H376" s="29">
        <v>0</v>
      </c>
      <c r="I376" s="29">
        <f t="shared" si="111"/>
        <v>0</v>
      </c>
      <c r="J376" s="29">
        <v>0</v>
      </c>
      <c r="K376" s="29">
        <f t="shared" si="112"/>
        <v>0</v>
      </c>
      <c r="L376" s="29">
        <v>0</v>
      </c>
      <c r="M376" s="29">
        <f t="shared" si="113"/>
        <v>0</v>
      </c>
      <c r="N376" s="29">
        <v>0</v>
      </c>
      <c r="O376" s="29">
        <f t="shared" si="114"/>
        <v>0</v>
      </c>
      <c r="P376" s="29">
        <v>0</v>
      </c>
      <c r="Q376" s="29">
        <f t="shared" si="115"/>
        <v>0</v>
      </c>
      <c r="R376" s="29">
        <v>0</v>
      </c>
      <c r="S376" s="29">
        <f t="shared" si="116"/>
        <v>0</v>
      </c>
      <c r="T376" s="29">
        <v>0</v>
      </c>
      <c r="U376" s="29">
        <f t="shared" si="117"/>
        <v>0</v>
      </c>
      <c r="V376" s="29">
        <v>0</v>
      </c>
      <c r="W376" s="29">
        <f t="shared" si="118"/>
        <v>0</v>
      </c>
      <c r="X376" s="29">
        <v>0</v>
      </c>
      <c r="Y376" s="29">
        <f t="shared" si="119"/>
        <v>0</v>
      </c>
      <c r="Z376" s="29">
        <v>0</v>
      </c>
      <c r="AA376" s="29">
        <f t="shared" si="120"/>
        <v>0</v>
      </c>
      <c r="AB376" s="29">
        <v>0</v>
      </c>
      <c r="AC376" s="29">
        <f t="shared" si="121"/>
        <v>0</v>
      </c>
      <c r="AD376" s="29">
        <v>0</v>
      </c>
      <c r="AE376" s="29">
        <f t="shared" si="122"/>
        <v>0</v>
      </c>
      <c r="AF376" s="29">
        <v>0</v>
      </c>
      <c r="AG376" s="29">
        <f t="shared" si="123"/>
        <v>0</v>
      </c>
      <c r="AH376" s="29">
        <v>0</v>
      </c>
      <c r="AI376" s="29">
        <f t="shared" si="124"/>
        <v>0</v>
      </c>
      <c r="AJ376" s="29">
        <v>504576</v>
      </c>
      <c r="AK376" s="29">
        <f t="shared" si="125"/>
        <v>1.964750889026797E-3</v>
      </c>
      <c r="AL376" s="29">
        <v>0</v>
      </c>
      <c r="AM376" s="29">
        <f t="shared" si="126"/>
        <v>0</v>
      </c>
      <c r="AN376" s="29">
        <v>0</v>
      </c>
      <c r="AO376" s="29">
        <f t="shared" si="127"/>
        <v>0</v>
      </c>
      <c r="AP376" s="29">
        <v>0</v>
      </c>
      <c r="AQ376" s="29">
        <f t="shared" si="128"/>
        <v>0</v>
      </c>
      <c r="AR376" s="29">
        <v>0</v>
      </c>
      <c r="AS376" s="29">
        <f t="shared" si="129"/>
        <v>0</v>
      </c>
      <c r="AT376" s="29">
        <v>0</v>
      </c>
      <c r="AU376" s="29">
        <f t="shared" si="130"/>
        <v>0</v>
      </c>
      <c r="AV376" s="29">
        <v>0</v>
      </c>
      <c r="AW376" s="29">
        <f t="shared" si="131"/>
        <v>0</v>
      </c>
    </row>
    <row r="377" spans="1:49">
      <c r="A377" s="2">
        <v>555</v>
      </c>
      <c r="B377" s="2" t="s">
        <v>205</v>
      </c>
      <c r="C377" s="2" t="s">
        <v>580</v>
      </c>
      <c r="D377" s="3">
        <v>235.08</v>
      </c>
      <c r="E377" s="3">
        <v>16</v>
      </c>
      <c r="F377" s="29">
        <v>0</v>
      </c>
      <c r="G377" s="29">
        <f t="shared" si="110"/>
        <v>0</v>
      </c>
      <c r="H377" s="29">
        <v>0</v>
      </c>
      <c r="I377" s="29">
        <f t="shared" si="111"/>
        <v>0</v>
      </c>
      <c r="J377" s="29">
        <v>0</v>
      </c>
      <c r="K377" s="29">
        <f t="shared" si="112"/>
        <v>0</v>
      </c>
      <c r="L377" s="29">
        <v>0</v>
      </c>
      <c r="M377" s="29">
        <f t="shared" si="113"/>
        <v>0</v>
      </c>
      <c r="N377" s="29">
        <v>0</v>
      </c>
      <c r="O377" s="29">
        <f t="shared" si="114"/>
        <v>0</v>
      </c>
      <c r="P377" s="29">
        <v>0</v>
      </c>
      <c r="Q377" s="29">
        <f t="shared" si="115"/>
        <v>0</v>
      </c>
      <c r="R377" s="29">
        <v>0</v>
      </c>
      <c r="S377" s="29">
        <f t="shared" si="116"/>
        <v>0</v>
      </c>
      <c r="T377" s="29">
        <v>0</v>
      </c>
      <c r="U377" s="29">
        <f t="shared" si="117"/>
        <v>0</v>
      </c>
      <c r="V377" s="29">
        <v>0</v>
      </c>
      <c r="W377" s="29">
        <f t="shared" si="118"/>
        <v>0</v>
      </c>
      <c r="X377" s="29">
        <v>276466.6875</v>
      </c>
      <c r="Y377" s="29">
        <f t="shared" si="119"/>
        <v>7.5172134979044878E-4</v>
      </c>
      <c r="Z377" s="29">
        <v>0</v>
      </c>
      <c r="AA377" s="29">
        <f t="shared" si="120"/>
        <v>0</v>
      </c>
      <c r="AB377" s="29">
        <v>0</v>
      </c>
      <c r="AC377" s="29">
        <f t="shared" si="121"/>
        <v>0</v>
      </c>
      <c r="AD377" s="29">
        <v>0</v>
      </c>
      <c r="AE377" s="29">
        <f t="shared" si="122"/>
        <v>0</v>
      </c>
      <c r="AF377" s="29">
        <v>0</v>
      </c>
      <c r="AG377" s="29">
        <f t="shared" si="123"/>
        <v>0</v>
      </c>
      <c r="AH377" s="29">
        <v>0</v>
      </c>
      <c r="AI377" s="29">
        <f t="shared" si="124"/>
        <v>0</v>
      </c>
      <c r="AJ377" s="29">
        <v>0</v>
      </c>
      <c r="AK377" s="29">
        <f t="shared" si="125"/>
        <v>0</v>
      </c>
      <c r="AL377" s="29">
        <v>0</v>
      </c>
      <c r="AM377" s="29">
        <f t="shared" si="126"/>
        <v>0</v>
      </c>
      <c r="AN377" s="29">
        <v>0</v>
      </c>
      <c r="AO377" s="29">
        <f t="shared" si="127"/>
        <v>0</v>
      </c>
      <c r="AP377" s="29">
        <v>0</v>
      </c>
      <c r="AQ377" s="29">
        <f t="shared" si="128"/>
        <v>0</v>
      </c>
      <c r="AR377" s="29">
        <v>0</v>
      </c>
      <c r="AS377" s="29">
        <f t="shared" si="129"/>
        <v>0</v>
      </c>
      <c r="AT377" s="29">
        <v>0</v>
      </c>
      <c r="AU377" s="29">
        <f t="shared" si="130"/>
        <v>0</v>
      </c>
      <c r="AV377" s="29">
        <v>0</v>
      </c>
      <c r="AW377" s="29">
        <f t="shared" si="131"/>
        <v>0</v>
      </c>
    </row>
    <row r="378" spans="1:49">
      <c r="A378" s="2">
        <v>556</v>
      </c>
      <c r="B378" s="2" t="s">
        <v>205</v>
      </c>
      <c r="C378" s="2" t="s">
        <v>581</v>
      </c>
      <c r="D378" s="3">
        <v>235.2</v>
      </c>
      <c r="E378" s="3">
        <v>20.23</v>
      </c>
      <c r="F378" s="29">
        <v>0</v>
      </c>
      <c r="G378" s="29">
        <f t="shared" si="110"/>
        <v>0</v>
      </c>
      <c r="H378" s="29">
        <v>0</v>
      </c>
      <c r="I378" s="29">
        <f t="shared" si="111"/>
        <v>0</v>
      </c>
      <c r="J378" s="29">
        <v>0</v>
      </c>
      <c r="K378" s="29">
        <f t="shared" si="112"/>
        <v>0</v>
      </c>
      <c r="L378" s="29">
        <v>0</v>
      </c>
      <c r="M378" s="29">
        <f t="shared" si="113"/>
        <v>0</v>
      </c>
      <c r="N378" s="29">
        <v>0</v>
      </c>
      <c r="O378" s="29">
        <f t="shared" si="114"/>
        <v>0</v>
      </c>
      <c r="P378" s="29">
        <v>0</v>
      </c>
      <c r="Q378" s="29">
        <f t="shared" si="115"/>
        <v>0</v>
      </c>
      <c r="R378" s="29">
        <v>0</v>
      </c>
      <c r="S378" s="29">
        <f t="shared" si="116"/>
        <v>0</v>
      </c>
      <c r="T378" s="29">
        <v>0</v>
      </c>
      <c r="U378" s="29">
        <f t="shared" si="117"/>
        <v>0</v>
      </c>
      <c r="V378" s="29">
        <v>0</v>
      </c>
      <c r="W378" s="29">
        <f t="shared" si="118"/>
        <v>0</v>
      </c>
      <c r="X378" s="29">
        <v>558000</v>
      </c>
      <c r="Y378" s="29">
        <f t="shared" si="119"/>
        <v>1.5172190073824733E-3</v>
      </c>
      <c r="Z378" s="29">
        <v>0</v>
      </c>
      <c r="AA378" s="29">
        <f t="shared" si="120"/>
        <v>0</v>
      </c>
      <c r="AB378" s="29">
        <v>0</v>
      </c>
      <c r="AC378" s="29">
        <f t="shared" si="121"/>
        <v>0</v>
      </c>
      <c r="AD378" s="29">
        <v>0</v>
      </c>
      <c r="AE378" s="29">
        <f t="shared" si="122"/>
        <v>0</v>
      </c>
      <c r="AF378" s="29">
        <v>0</v>
      </c>
      <c r="AG378" s="29">
        <f t="shared" si="123"/>
        <v>0</v>
      </c>
      <c r="AH378" s="29">
        <v>0</v>
      </c>
      <c r="AI378" s="29">
        <f t="shared" si="124"/>
        <v>0</v>
      </c>
      <c r="AJ378" s="29">
        <v>0</v>
      </c>
      <c r="AK378" s="29">
        <f t="shared" si="125"/>
        <v>0</v>
      </c>
      <c r="AL378" s="29">
        <v>0</v>
      </c>
      <c r="AM378" s="29">
        <f t="shared" si="126"/>
        <v>0</v>
      </c>
      <c r="AN378" s="29">
        <v>0</v>
      </c>
      <c r="AO378" s="29">
        <f t="shared" si="127"/>
        <v>0</v>
      </c>
      <c r="AP378" s="29">
        <v>0</v>
      </c>
      <c r="AQ378" s="29">
        <f t="shared" si="128"/>
        <v>0</v>
      </c>
      <c r="AR378" s="29">
        <v>0</v>
      </c>
      <c r="AS378" s="29">
        <f t="shared" si="129"/>
        <v>0</v>
      </c>
      <c r="AT378" s="29">
        <v>0</v>
      </c>
      <c r="AU378" s="29">
        <f t="shared" si="130"/>
        <v>0</v>
      </c>
      <c r="AV378" s="29">
        <v>0</v>
      </c>
      <c r="AW378" s="29">
        <f t="shared" si="131"/>
        <v>0</v>
      </c>
    </row>
    <row r="379" spans="1:49">
      <c r="A379" s="2">
        <v>557</v>
      </c>
      <c r="B379" s="2" t="s">
        <v>205</v>
      </c>
      <c r="C379" s="2" t="s">
        <v>582</v>
      </c>
      <c r="D379" s="3">
        <v>235.2</v>
      </c>
      <c r="E379" s="3">
        <v>25.31</v>
      </c>
      <c r="F379" s="29">
        <v>0</v>
      </c>
      <c r="G379" s="29">
        <f t="shared" si="110"/>
        <v>0</v>
      </c>
      <c r="H379" s="29">
        <v>0</v>
      </c>
      <c r="I379" s="29">
        <f t="shared" si="111"/>
        <v>0</v>
      </c>
      <c r="J379" s="29">
        <v>0</v>
      </c>
      <c r="K379" s="29">
        <f t="shared" si="112"/>
        <v>0</v>
      </c>
      <c r="L379" s="29">
        <v>286000</v>
      </c>
      <c r="M379" s="29">
        <f t="shared" si="113"/>
        <v>3.2580997109994881E-4</v>
      </c>
      <c r="N379" s="29">
        <v>0</v>
      </c>
      <c r="O379" s="29">
        <f t="shared" si="114"/>
        <v>0</v>
      </c>
      <c r="P379" s="29">
        <v>0</v>
      </c>
      <c r="Q379" s="29">
        <f t="shared" si="115"/>
        <v>0</v>
      </c>
      <c r="R379" s="29">
        <v>0</v>
      </c>
      <c r="S379" s="29">
        <f t="shared" si="116"/>
        <v>0</v>
      </c>
      <c r="T379" s="29">
        <v>0</v>
      </c>
      <c r="U379" s="29">
        <f t="shared" si="117"/>
        <v>0</v>
      </c>
      <c r="V379" s="29">
        <v>0</v>
      </c>
      <c r="W379" s="29">
        <f t="shared" si="118"/>
        <v>0</v>
      </c>
      <c r="X379" s="29">
        <v>0</v>
      </c>
      <c r="Y379" s="29">
        <f t="shared" si="119"/>
        <v>0</v>
      </c>
      <c r="Z379" s="29">
        <v>0</v>
      </c>
      <c r="AA379" s="29">
        <f t="shared" si="120"/>
        <v>0</v>
      </c>
      <c r="AB379" s="29">
        <v>0</v>
      </c>
      <c r="AC379" s="29">
        <f t="shared" si="121"/>
        <v>0</v>
      </c>
      <c r="AD379" s="29">
        <v>0</v>
      </c>
      <c r="AE379" s="29">
        <f t="shared" si="122"/>
        <v>0</v>
      </c>
      <c r="AF379" s="29">
        <v>0</v>
      </c>
      <c r="AG379" s="29">
        <f t="shared" si="123"/>
        <v>0</v>
      </c>
      <c r="AH379" s="29">
        <v>0</v>
      </c>
      <c r="AI379" s="29">
        <f t="shared" si="124"/>
        <v>0</v>
      </c>
      <c r="AJ379" s="29">
        <v>0</v>
      </c>
      <c r="AK379" s="29">
        <f t="shared" si="125"/>
        <v>0</v>
      </c>
      <c r="AL379" s="29">
        <v>0</v>
      </c>
      <c r="AM379" s="29">
        <f t="shared" si="126"/>
        <v>0</v>
      </c>
      <c r="AN379" s="29">
        <v>0</v>
      </c>
      <c r="AO379" s="29">
        <f t="shared" si="127"/>
        <v>0</v>
      </c>
      <c r="AP379" s="29">
        <v>0</v>
      </c>
      <c r="AQ379" s="29">
        <f t="shared" si="128"/>
        <v>0</v>
      </c>
      <c r="AR379" s="29">
        <v>0</v>
      </c>
      <c r="AS379" s="29">
        <f t="shared" si="129"/>
        <v>0</v>
      </c>
      <c r="AT379" s="29">
        <v>0</v>
      </c>
      <c r="AU379" s="29">
        <f t="shared" si="130"/>
        <v>0</v>
      </c>
      <c r="AV379" s="29">
        <v>0</v>
      </c>
      <c r="AW379" s="29">
        <f t="shared" si="131"/>
        <v>0</v>
      </c>
    </row>
    <row r="380" spans="1:49">
      <c r="A380" s="2">
        <v>558</v>
      </c>
      <c r="B380" s="2" t="s">
        <v>205</v>
      </c>
      <c r="C380" s="2" t="s">
        <v>583</v>
      </c>
      <c r="D380" s="3">
        <v>235.32</v>
      </c>
      <c r="E380" s="3">
        <v>21.05</v>
      </c>
      <c r="F380" s="29">
        <v>976320</v>
      </c>
      <c r="G380" s="29">
        <f t="shared" si="110"/>
        <v>6.5491150207555053E-3</v>
      </c>
      <c r="H380" s="29">
        <v>991288.890625</v>
      </c>
      <c r="I380" s="29">
        <f t="shared" si="111"/>
        <v>6.5157134976914065E-3</v>
      </c>
      <c r="J380" s="29">
        <v>0</v>
      </c>
      <c r="K380" s="29">
        <f t="shared" si="112"/>
        <v>0</v>
      </c>
      <c r="L380" s="29">
        <v>0</v>
      </c>
      <c r="M380" s="29">
        <f t="shared" si="113"/>
        <v>0</v>
      </c>
      <c r="N380" s="29">
        <v>4829866.5</v>
      </c>
      <c r="O380" s="29">
        <f t="shared" si="114"/>
        <v>4.6524249329897857E-3</v>
      </c>
      <c r="P380" s="29">
        <v>4474569.5</v>
      </c>
      <c r="Q380" s="29">
        <f t="shared" si="115"/>
        <v>4.6346072033403131E-3</v>
      </c>
      <c r="R380" s="29">
        <v>0</v>
      </c>
      <c r="S380" s="29">
        <f t="shared" si="116"/>
        <v>0</v>
      </c>
      <c r="T380" s="29">
        <v>0</v>
      </c>
      <c r="U380" s="29">
        <f t="shared" si="117"/>
        <v>0</v>
      </c>
      <c r="V380" s="29">
        <v>10561413</v>
      </c>
      <c r="W380" s="29">
        <f t="shared" si="118"/>
        <v>2.5615343538362336E-2</v>
      </c>
      <c r="X380" s="29">
        <v>4391619</v>
      </c>
      <c r="Y380" s="29">
        <f t="shared" si="119"/>
        <v>1.1940945913946253E-2</v>
      </c>
      <c r="Z380" s="29">
        <v>9637913</v>
      </c>
      <c r="AA380" s="29">
        <f t="shared" si="120"/>
        <v>3.6785588023703644E-2</v>
      </c>
      <c r="AB380" s="29">
        <v>10629635</v>
      </c>
      <c r="AC380" s="29">
        <f t="shared" si="121"/>
        <v>3.4772935350136917E-2</v>
      </c>
      <c r="AD380" s="29">
        <v>0</v>
      </c>
      <c r="AE380" s="29">
        <f t="shared" si="122"/>
        <v>0</v>
      </c>
      <c r="AF380" s="29">
        <v>0</v>
      </c>
      <c r="AG380" s="29">
        <f t="shared" si="123"/>
        <v>0</v>
      </c>
      <c r="AH380" s="29">
        <v>0</v>
      </c>
      <c r="AI380" s="29">
        <f t="shared" si="124"/>
        <v>0</v>
      </c>
      <c r="AJ380" s="29">
        <v>0</v>
      </c>
      <c r="AK380" s="29">
        <f t="shared" si="125"/>
        <v>0</v>
      </c>
      <c r="AL380" s="29">
        <v>0</v>
      </c>
      <c r="AM380" s="29">
        <f t="shared" si="126"/>
        <v>0</v>
      </c>
      <c r="AN380" s="29">
        <v>0</v>
      </c>
      <c r="AO380" s="29">
        <f t="shared" si="127"/>
        <v>0</v>
      </c>
      <c r="AP380" s="29">
        <v>0</v>
      </c>
      <c r="AQ380" s="29">
        <f t="shared" si="128"/>
        <v>0</v>
      </c>
      <c r="AR380" s="29">
        <v>0</v>
      </c>
      <c r="AS380" s="29">
        <f t="shared" si="129"/>
        <v>0</v>
      </c>
      <c r="AT380" s="29">
        <v>0</v>
      </c>
      <c r="AU380" s="29">
        <f t="shared" si="130"/>
        <v>0</v>
      </c>
      <c r="AV380" s="29">
        <v>0</v>
      </c>
      <c r="AW380" s="29">
        <f t="shared" si="131"/>
        <v>0</v>
      </c>
    </row>
    <row r="381" spans="1:49">
      <c r="A381" s="2">
        <v>559</v>
      </c>
      <c r="B381" s="2" t="s">
        <v>205</v>
      </c>
      <c r="C381" s="2" t="s">
        <v>584</v>
      </c>
      <c r="D381" s="3">
        <v>235.32</v>
      </c>
      <c r="E381" s="3">
        <v>25.53</v>
      </c>
      <c r="F381" s="29">
        <v>0</v>
      </c>
      <c r="G381" s="29">
        <f t="shared" si="110"/>
        <v>0</v>
      </c>
      <c r="H381" s="29">
        <v>0</v>
      </c>
      <c r="I381" s="29">
        <f t="shared" si="111"/>
        <v>0</v>
      </c>
      <c r="J381" s="29">
        <v>0</v>
      </c>
      <c r="K381" s="29">
        <f t="shared" si="112"/>
        <v>0</v>
      </c>
      <c r="L381" s="29">
        <v>0</v>
      </c>
      <c r="M381" s="29">
        <f t="shared" si="113"/>
        <v>0</v>
      </c>
      <c r="N381" s="29">
        <v>0</v>
      </c>
      <c r="O381" s="29">
        <f t="shared" si="114"/>
        <v>0</v>
      </c>
      <c r="P381" s="29">
        <v>0</v>
      </c>
      <c r="Q381" s="29">
        <f t="shared" si="115"/>
        <v>0</v>
      </c>
      <c r="R381" s="29">
        <v>3613822.25</v>
      </c>
      <c r="S381" s="29">
        <f t="shared" si="116"/>
        <v>3.3793736394689285E-3</v>
      </c>
      <c r="T381" s="29">
        <v>4120044.25</v>
      </c>
      <c r="U381" s="29">
        <f t="shared" si="117"/>
        <v>4.1813920301390223E-3</v>
      </c>
      <c r="V381" s="29">
        <v>0</v>
      </c>
      <c r="W381" s="29">
        <f t="shared" si="118"/>
        <v>0</v>
      </c>
      <c r="X381" s="29">
        <v>0</v>
      </c>
      <c r="Y381" s="29">
        <f t="shared" si="119"/>
        <v>0</v>
      </c>
      <c r="Z381" s="29">
        <v>0</v>
      </c>
      <c r="AA381" s="29">
        <f t="shared" si="120"/>
        <v>0</v>
      </c>
      <c r="AB381" s="29">
        <v>0</v>
      </c>
      <c r="AC381" s="29">
        <f t="shared" si="121"/>
        <v>0</v>
      </c>
      <c r="AD381" s="29">
        <v>0</v>
      </c>
      <c r="AE381" s="29">
        <f t="shared" si="122"/>
        <v>0</v>
      </c>
      <c r="AF381" s="29">
        <v>0</v>
      </c>
      <c r="AG381" s="29">
        <f t="shared" si="123"/>
        <v>0</v>
      </c>
      <c r="AH381" s="29">
        <v>0</v>
      </c>
      <c r="AI381" s="29">
        <f t="shared" si="124"/>
        <v>0</v>
      </c>
      <c r="AJ381" s="29">
        <v>0</v>
      </c>
      <c r="AK381" s="29">
        <f t="shared" si="125"/>
        <v>0</v>
      </c>
      <c r="AL381" s="29">
        <v>0</v>
      </c>
      <c r="AM381" s="29">
        <f t="shared" si="126"/>
        <v>0</v>
      </c>
      <c r="AN381" s="29">
        <v>0</v>
      </c>
      <c r="AO381" s="29">
        <f t="shared" si="127"/>
        <v>0</v>
      </c>
      <c r="AP381" s="29">
        <v>0</v>
      </c>
      <c r="AQ381" s="29">
        <f t="shared" si="128"/>
        <v>0</v>
      </c>
      <c r="AR381" s="29">
        <v>0</v>
      </c>
      <c r="AS381" s="29">
        <f t="shared" si="129"/>
        <v>0</v>
      </c>
      <c r="AT381" s="29">
        <v>0</v>
      </c>
      <c r="AU381" s="29">
        <f t="shared" si="130"/>
        <v>0</v>
      </c>
      <c r="AV381" s="29">
        <v>0</v>
      </c>
      <c r="AW381" s="29">
        <f t="shared" si="131"/>
        <v>0</v>
      </c>
    </row>
    <row r="382" spans="1:49">
      <c r="A382" s="2">
        <v>560</v>
      </c>
      <c r="B382" s="2" t="s">
        <v>205</v>
      </c>
      <c r="C382" s="2" t="s">
        <v>585</v>
      </c>
      <c r="D382" s="3">
        <v>235.44</v>
      </c>
      <c r="E382" s="3">
        <v>14.03</v>
      </c>
      <c r="F382" s="29">
        <v>0</v>
      </c>
      <c r="G382" s="29">
        <f t="shared" si="110"/>
        <v>0</v>
      </c>
      <c r="H382" s="29">
        <v>0</v>
      </c>
      <c r="I382" s="29">
        <f t="shared" si="111"/>
        <v>0</v>
      </c>
      <c r="J382" s="29">
        <v>0</v>
      </c>
      <c r="K382" s="29">
        <f t="shared" si="112"/>
        <v>0</v>
      </c>
      <c r="L382" s="29">
        <v>0</v>
      </c>
      <c r="M382" s="29">
        <f t="shared" si="113"/>
        <v>0</v>
      </c>
      <c r="N382" s="29">
        <v>0</v>
      </c>
      <c r="O382" s="29">
        <f t="shared" si="114"/>
        <v>0</v>
      </c>
      <c r="P382" s="29">
        <v>0</v>
      </c>
      <c r="Q382" s="29">
        <f t="shared" si="115"/>
        <v>0</v>
      </c>
      <c r="R382" s="29">
        <v>0</v>
      </c>
      <c r="S382" s="29">
        <f t="shared" si="116"/>
        <v>0</v>
      </c>
      <c r="T382" s="29">
        <v>0</v>
      </c>
      <c r="U382" s="29">
        <f t="shared" si="117"/>
        <v>0</v>
      </c>
      <c r="V382" s="29">
        <v>0</v>
      </c>
      <c r="W382" s="29">
        <f t="shared" si="118"/>
        <v>0</v>
      </c>
      <c r="X382" s="29">
        <v>0</v>
      </c>
      <c r="Y382" s="29">
        <f t="shared" si="119"/>
        <v>0</v>
      </c>
      <c r="Z382" s="29">
        <v>8510031.0078125</v>
      </c>
      <c r="AA382" s="29">
        <f t="shared" si="120"/>
        <v>3.2480734648915606E-2</v>
      </c>
      <c r="AB382" s="29">
        <v>7112509</v>
      </c>
      <c r="AC382" s="29">
        <f t="shared" si="121"/>
        <v>2.3267291457728035E-2</v>
      </c>
      <c r="AD382" s="29">
        <v>16353514</v>
      </c>
      <c r="AE382" s="29">
        <f t="shared" si="122"/>
        <v>7.6252465050852564E-2</v>
      </c>
      <c r="AF382" s="29">
        <v>11313077</v>
      </c>
      <c r="AG382" s="29">
        <f t="shared" si="123"/>
        <v>5.3294095280999633E-2</v>
      </c>
      <c r="AH382" s="29">
        <v>1111520</v>
      </c>
      <c r="AI382" s="29">
        <f t="shared" si="124"/>
        <v>4.5556891475668805E-3</v>
      </c>
      <c r="AJ382" s="29">
        <v>433600</v>
      </c>
      <c r="AK382" s="29">
        <f t="shared" si="125"/>
        <v>1.6883799179549148E-3</v>
      </c>
      <c r="AL382" s="29">
        <v>0</v>
      </c>
      <c r="AM382" s="29">
        <f t="shared" si="126"/>
        <v>0</v>
      </c>
      <c r="AN382" s="29">
        <v>79644.4453125</v>
      </c>
      <c r="AO382" s="29">
        <f t="shared" si="127"/>
        <v>7.0636954731181413E-4</v>
      </c>
      <c r="AP382" s="29">
        <v>1301333.375</v>
      </c>
      <c r="AQ382" s="29">
        <f t="shared" si="128"/>
        <v>1.0869076742011879E-2</v>
      </c>
      <c r="AR382" s="29">
        <v>1882311.125</v>
      </c>
      <c r="AS382" s="29">
        <f t="shared" si="129"/>
        <v>1.811883994477782E-2</v>
      </c>
      <c r="AT382" s="29">
        <v>0</v>
      </c>
      <c r="AU382" s="29">
        <f t="shared" si="130"/>
        <v>0</v>
      </c>
      <c r="AV382" s="29">
        <v>0</v>
      </c>
      <c r="AW382" s="29">
        <f t="shared" si="131"/>
        <v>0</v>
      </c>
    </row>
    <row r="383" spans="1:49">
      <c r="A383" s="2">
        <v>561</v>
      </c>
      <c r="B383" s="2" t="s">
        <v>205</v>
      </c>
      <c r="C383" s="2" t="s">
        <v>586</v>
      </c>
      <c r="D383" s="3">
        <v>235.44</v>
      </c>
      <c r="E383" s="3">
        <v>17.47</v>
      </c>
      <c r="F383" s="29">
        <v>0</v>
      </c>
      <c r="G383" s="29">
        <f t="shared" si="110"/>
        <v>0</v>
      </c>
      <c r="H383" s="29">
        <v>0</v>
      </c>
      <c r="I383" s="29">
        <f t="shared" si="111"/>
        <v>0</v>
      </c>
      <c r="J383" s="29">
        <v>0</v>
      </c>
      <c r="K383" s="29">
        <f t="shared" si="112"/>
        <v>0</v>
      </c>
      <c r="L383" s="29">
        <v>0</v>
      </c>
      <c r="M383" s="29">
        <f t="shared" si="113"/>
        <v>0</v>
      </c>
      <c r="N383" s="29">
        <v>0</v>
      </c>
      <c r="O383" s="29">
        <f t="shared" si="114"/>
        <v>0</v>
      </c>
      <c r="P383" s="29">
        <v>0</v>
      </c>
      <c r="Q383" s="29">
        <f t="shared" si="115"/>
        <v>0</v>
      </c>
      <c r="R383" s="29">
        <v>74400</v>
      </c>
      <c r="S383" s="29">
        <f t="shared" si="116"/>
        <v>6.957326104693951E-5</v>
      </c>
      <c r="T383" s="29">
        <v>343200</v>
      </c>
      <c r="U383" s="29">
        <f t="shared" si="117"/>
        <v>3.4831027476069283E-4</v>
      </c>
      <c r="V383" s="29">
        <v>11487705</v>
      </c>
      <c r="W383" s="29">
        <f t="shared" si="118"/>
        <v>2.7861945181233111E-2</v>
      </c>
      <c r="X383" s="29">
        <v>5173906.5</v>
      </c>
      <c r="Y383" s="29">
        <f t="shared" si="119"/>
        <v>1.4068009469927825E-2</v>
      </c>
      <c r="Z383" s="29">
        <v>2919959</v>
      </c>
      <c r="AA383" s="29">
        <f t="shared" si="120"/>
        <v>1.1144778835428965E-2</v>
      </c>
      <c r="AB383" s="29">
        <v>1973661.5</v>
      </c>
      <c r="AC383" s="29">
        <f t="shared" si="121"/>
        <v>6.4564779263402974E-3</v>
      </c>
      <c r="AD383" s="29">
        <v>0</v>
      </c>
      <c r="AE383" s="29">
        <f t="shared" si="122"/>
        <v>0</v>
      </c>
      <c r="AF383" s="29">
        <v>0</v>
      </c>
      <c r="AG383" s="29">
        <f t="shared" si="123"/>
        <v>0</v>
      </c>
      <c r="AH383" s="29">
        <v>0</v>
      </c>
      <c r="AI383" s="29">
        <f t="shared" si="124"/>
        <v>0</v>
      </c>
      <c r="AJ383" s="29">
        <v>0</v>
      </c>
      <c r="AK383" s="29">
        <f t="shared" si="125"/>
        <v>0</v>
      </c>
      <c r="AL383" s="29">
        <v>0</v>
      </c>
      <c r="AM383" s="29">
        <f t="shared" si="126"/>
        <v>0</v>
      </c>
      <c r="AN383" s="29">
        <v>0</v>
      </c>
      <c r="AO383" s="29">
        <f t="shared" si="127"/>
        <v>0</v>
      </c>
      <c r="AP383" s="29">
        <v>0</v>
      </c>
      <c r="AQ383" s="29">
        <f t="shared" si="128"/>
        <v>0</v>
      </c>
      <c r="AR383" s="29">
        <v>0</v>
      </c>
      <c r="AS383" s="29">
        <f t="shared" si="129"/>
        <v>0</v>
      </c>
      <c r="AT383" s="29">
        <v>0</v>
      </c>
      <c r="AU383" s="29">
        <f t="shared" si="130"/>
        <v>0</v>
      </c>
      <c r="AV383" s="29">
        <v>0</v>
      </c>
      <c r="AW383" s="29">
        <f t="shared" si="131"/>
        <v>0</v>
      </c>
    </row>
    <row r="384" spans="1:49">
      <c r="A384" s="2">
        <v>562</v>
      </c>
      <c r="B384" s="2" t="s">
        <v>205</v>
      </c>
      <c r="C384" s="2" t="s">
        <v>587</v>
      </c>
      <c r="D384" s="3">
        <v>235.44</v>
      </c>
      <c r="E384" s="3">
        <v>21.55</v>
      </c>
      <c r="F384" s="29">
        <v>0</v>
      </c>
      <c r="G384" s="29">
        <f t="shared" si="110"/>
        <v>0</v>
      </c>
      <c r="H384" s="29">
        <v>0</v>
      </c>
      <c r="I384" s="29">
        <f t="shared" si="111"/>
        <v>0</v>
      </c>
      <c r="J384" s="29">
        <v>0</v>
      </c>
      <c r="K384" s="29">
        <f t="shared" si="112"/>
        <v>0</v>
      </c>
      <c r="L384" s="29">
        <v>0</v>
      </c>
      <c r="M384" s="29">
        <f t="shared" si="113"/>
        <v>0</v>
      </c>
      <c r="N384" s="29">
        <v>0</v>
      </c>
      <c r="O384" s="29">
        <f t="shared" si="114"/>
        <v>0</v>
      </c>
      <c r="P384" s="29">
        <v>0</v>
      </c>
      <c r="Q384" s="29">
        <f t="shared" si="115"/>
        <v>0</v>
      </c>
      <c r="R384" s="29">
        <v>30114126</v>
      </c>
      <c r="S384" s="29">
        <f t="shared" si="116"/>
        <v>2.8160456309118658E-2</v>
      </c>
      <c r="T384" s="29">
        <v>16649260</v>
      </c>
      <c r="U384" s="29">
        <f t="shared" si="117"/>
        <v>1.6897168779610176E-2</v>
      </c>
      <c r="V384" s="29">
        <v>2472000</v>
      </c>
      <c r="W384" s="29">
        <f t="shared" si="118"/>
        <v>5.9955168145428743E-3</v>
      </c>
      <c r="X384" s="29">
        <v>2171250</v>
      </c>
      <c r="Y384" s="29">
        <f t="shared" si="119"/>
        <v>5.9036949279197039E-3</v>
      </c>
      <c r="Z384" s="29">
        <v>0</v>
      </c>
      <c r="AA384" s="29">
        <f t="shared" si="120"/>
        <v>0</v>
      </c>
      <c r="AB384" s="29">
        <v>0</v>
      </c>
      <c r="AC384" s="29">
        <f t="shared" si="121"/>
        <v>0</v>
      </c>
      <c r="AD384" s="29">
        <v>0</v>
      </c>
      <c r="AE384" s="29">
        <f t="shared" si="122"/>
        <v>0</v>
      </c>
      <c r="AF384" s="29">
        <v>0</v>
      </c>
      <c r="AG384" s="29">
        <f t="shared" si="123"/>
        <v>0</v>
      </c>
      <c r="AH384" s="29">
        <v>0</v>
      </c>
      <c r="AI384" s="29">
        <f t="shared" si="124"/>
        <v>0</v>
      </c>
      <c r="AJ384" s="29">
        <v>0</v>
      </c>
      <c r="AK384" s="29">
        <f t="shared" si="125"/>
        <v>0</v>
      </c>
      <c r="AL384" s="29">
        <v>0</v>
      </c>
      <c r="AM384" s="29">
        <f t="shared" si="126"/>
        <v>0</v>
      </c>
      <c r="AN384" s="29">
        <v>0</v>
      </c>
      <c r="AO384" s="29">
        <f t="shared" si="127"/>
        <v>0</v>
      </c>
      <c r="AP384" s="29">
        <v>0</v>
      </c>
      <c r="AQ384" s="29">
        <f t="shared" si="128"/>
        <v>0</v>
      </c>
      <c r="AR384" s="29">
        <v>0</v>
      </c>
      <c r="AS384" s="29">
        <f t="shared" si="129"/>
        <v>0</v>
      </c>
      <c r="AT384" s="29">
        <v>0</v>
      </c>
      <c r="AU384" s="29">
        <f t="shared" si="130"/>
        <v>0</v>
      </c>
      <c r="AV384" s="29">
        <v>0</v>
      </c>
      <c r="AW384" s="29">
        <f t="shared" si="131"/>
        <v>0</v>
      </c>
    </row>
    <row r="385" spans="1:49">
      <c r="A385" s="2">
        <v>563</v>
      </c>
      <c r="B385" s="2" t="s">
        <v>205</v>
      </c>
      <c r="C385" s="2" t="s">
        <v>588</v>
      </c>
      <c r="D385" s="3">
        <v>235.44</v>
      </c>
      <c r="E385" s="3">
        <v>22.42</v>
      </c>
      <c r="F385" s="29">
        <v>0</v>
      </c>
      <c r="G385" s="29">
        <f t="shared" si="110"/>
        <v>0</v>
      </c>
      <c r="H385" s="29">
        <v>0</v>
      </c>
      <c r="I385" s="29">
        <f t="shared" si="111"/>
        <v>0</v>
      </c>
      <c r="J385" s="29">
        <v>6101760</v>
      </c>
      <c r="K385" s="29">
        <f t="shared" si="112"/>
        <v>8.8661237167803469E-3</v>
      </c>
      <c r="L385" s="29">
        <v>6483077</v>
      </c>
      <c r="M385" s="29">
        <f t="shared" si="113"/>
        <v>7.3854934615690312E-3</v>
      </c>
      <c r="N385" s="29">
        <v>759085.75</v>
      </c>
      <c r="O385" s="29">
        <f t="shared" si="114"/>
        <v>7.3119815414716971E-4</v>
      </c>
      <c r="P385" s="29">
        <v>2058423.5</v>
      </c>
      <c r="Q385" s="29">
        <f t="shared" si="115"/>
        <v>2.1320451901853305E-3</v>
      </c>
      <c r="R385" s="29">
        <v>6041125</v>
      </c>
      <c r="S385" s="29">
        <f t="shared" si="116"/>
        <v>5.6492038527176398E-3</v>
      </c>
      <c r="T385" s="29">
        <v>606000</v>
      </c>
      <c r="U385" s="29">
        <f t="shared" si="117"/>
        <v>6.1502338725227227E-4</v>
      </c>
      <c r="V385" s="29">
        <v>434666.6875</v>
      </c>
      <c r="W385" s="29">
        <f t="shared" si="118"/>
        <v>1.0542279262248798E-3</v>
      </c>
      <c r="X385" s="29">
        <v>0</v>
      </c>
      <c r="Y385" s="29">
        <f t="shared" si="119"/>
        <v>0</v>
      </c>
      <c r="Z385" s="29">
        <v>0</v>
      </c>
      <c r="AA385" s="29">
        <f t="shared" si="120"/>
        <v>0</v>
      </c>
      <c r="AB385" s="29">
        <v>0</v>
      </c>
      <c r="AC385" s="29">
        <f t="shared" si="121"/>
        <v>0</v>
      </c>
      <c r="AD385" s="29">
        <v>0</v>
      </c>
      <c r="AE385" s="29">
        <f t="shared" si="122"/>
        <v>0</v>
      </c>
      <c r="AF385" s="29">
        <v>0</v>
      </c>
      <c r="AG385" s="29">
        <f t="shared" si="123"/>
        <v>0</v>
      </c>
      <c r="AH385" s="29">
        <v>0</v>
      </c>
      <c r="AI385" s="29">
        <f t="shared" si="124"/>
        <v>0</v>
      </c>
      <c r="AJ385" s="29">
        <v>0</v>
      </c>
      <c r="AK385" s="29">
        <f t="shared" si="125"/>
        <v>0</v>
      </c>
      <c r="AL385" s="29">
        <v>0</v>
      </c>
      <c r="AM385" s="29">
        <f t="shared" si="126"/>
        <v>0</v>
      </c>
      <c r="AN385" s="29">
        <v>0</v>
      </c>
      <c r="AO385" s="29">
        <f t="shared" si="127"/>
        <v>0</v>
      </c>
      <c r="AP385" s="29">
        <v>0</v>
      </c>
      <c r="AQ385" s="29">
        <f t="shared" si="128"/>
        <v>0</v>
      </c>
      <c r="AR385" s="29">
        <v>0</v>
      </c>
      <c r="AS385" s="29">
        <f t="shared" si="129"/>
        <v>0</v>
      </c>
      <c r="AT385" s="29">
        <v>0</v>
      </c>
      <c r="AU385" s="29">
        <f t="shared" si="130"/>
        <v>0</v>
      </c>
      <c r="AV385" s="29">
        <v>0</v>
      </c>
      <c r="AW385" s="29">
        <f t="shared" si="131"/>
        <v>0</v>
      </c>
    </row>
    <row r="386" spans="1:49">
      <c r="A386" s="2">
        <v>564</v>
      </c>
      <c r="B386" s="2" t="s">
        <v>205</v>
      </c>
      <c r="C386" s="2" t="s">
        <v>589</v>
      </c>
      <c r="D386" s="3">
        <v>235.44</v>
      </c>
      <c r="E386" s="3">
        <v>22.81</v>
      </c>
      <c r="F386" s="29">
        <v>0</v>
      </c>
      <c r="G386" s="29">
        <f t="shared" si="110"/>
        <v>0</v>
      </c>
      <c r="H386" s="29">
        <v>0</v>
      </c>
      <c r="I386" s="29">
        <f t="shared" si="111"/>
        <v>0</v>
      </c>
      <c r="J386" s="29">
        <v>0</v>
      </c>
      <c r="K386" s="29">
        <f t="shared" si="112"/>
        <v>0</v>
      </c>
      <c r="L386" s="29">
        <v>0</v>
      </c>
      <c r="M386" s="29">
        <f t="shared" si="113"/>
        <v>0</v>
      </c>
      <c r="N386" s="29">
        <v>0</v>
      </c>
      <c r="O386" s="29">
        <f t="shared" si="114"/>
        <v>0</v>
      </c>
      <c r="P386" s="29">
        <v>1740750</v>
      </c>
      <c r="Q386" s="29">
        <f t="shared" si="115"/>
        <v>1.8030097619926679E-3</v>
      </c>
      <c r="R386" s="29">
        <v>0</v>
      </c>
      <c r="S386" s="29">
        <f t="shared" si="116"/>
        <v>0</v>
      </c>
      <c r="T386" s="29">
        <v>0</v>
      </c>
      <c r="U386" s="29">
        <f t="shared" si="117"/>
        <v>0</v>
      </c>
      <c r="V386" s="29">
        <v>0</v>
      </c>
      <c r="W386" s="29">
        <f t="shared" si="118"/>
        <v>0</v>
      </c>
      <c r="X386" s="29">
        <v>0</v>
      </c>
      <c r="Y386" s="29">
        <f t="shared" si="119"/>
        <v>0</v>
      </c>
      <c r="Z386" s="29">
        <v>0</v>
      </c>
      <c r="AA386" s="29">
        <f t="shared" si="120"/>
        <v>0</v>
      </c>
      <c r="AB386" s="29">
        <v>0</v>
      </c>
      <c r="AC386" s="29">
        <f t="shared" si="121"/>
        <v>0</v>
      </c>
      <c r="AD386" s="29">
        <v>0</v>
      </c>
      <c r="AE386" s="29">
        <f t="shared" si="122"/>
        <v>0</v>
      </c>
      <c r="AF386" s="29">
        <v>0</v>
      </c>
      <c r="AG386" s="29">
        <f t="shared" si="123"/>
        <v>0</v>
      </c>
      <c r="AH386" s="29">
        <v>0</v>
      </c>
      <c r="AI386" s="29">
        <f t="shared" si="124"/>
        <v>0</v>
      </c>
      <c r="AJ386" s="29">
        <v>0</v>
      </c>
      <c r="AK386" s="29">
        <f t="shared" si="125"/>
        <v>0</v>
      </c>
      <c r="AL386" s="29">
        <v>0</v>
      </c>
      <c r="AM386" s="29">
        <f t="shared" si="126"/>
        <v>0</v>
      </c>
      <c r="AN386" s="29">
        <v>0</v>
      </c>
      <c r="AO386" s="29">
        <f t="shared" si="127"/>
        <v>0</v>
      </c>
      <c r="AP386" s="29">
        <v>0</v>
      </c>
      <c r="AQ386" s="29">
        <f t="shared" si="128"/>
        <v>0</v>
      </c>
      <c r="AR386" s="29">
        <v>0</v>
      </c>
      <c r="AS386" s="29">
        <f t="shared" si="129"/>
        <v>0</v>
      </c>
      <c r="AT386" s="29">
        <v>0</v>
      </c>
      <c r="AU386" s="29">
        <f t="shared" si="130"/>
        <v>0</v>
      </c>
      <c r="AV386" s="29">
        <v>0</v>
      </c>
      <c r="AW386" s="29">
        <f t="shared" si="131"/>
        <v>0</v>
      </c>
    </row>
    <row r="387" spans="1:49">
      <c r="A387" s="2">
        <v>565</v>
      </c>
      <c r="B387" s="2" t="s">
        <v>205</v>
      </c>
      <c r="C387" s="2" t="s">
        <v>590</v>
      </c>
      <c r="D387" s="3">
        <v>235.44</v>
      </c>
      <c r="E387" s="3">
        <v>23.21</v>
      </c>
      <c r="F387" s="29">
        <v>0</v>
      </c>
      <c r="G387" s="29">
        <f t="shared" si="110"/>
        <v>0</v>
      </c>
      <c r="H387" s="29">
        <v>0</v>
      </c>
      <c r="I387" s="29">
        <f t="shared" si="111"/>
        <v>0</v>
      </c>
      <c r="J387" s="29">
        <v>0</v>
      </c>
      <c r="K387" s="29">
        <f t="shared" si="112"/>
        <v>0</v>
      </c>
      <c r="L387" s="29">
        <v>0</v>
      </c>
      <c r="M387" s="29">
        <f t="shared" si="113"/>
        <v>0</v>
      </c>
      <c r="N387" s="29">
        <v>3890196</v>
      </c>
      <c r="O387" s="29">
        <f t="shared" si="114"/>
        <v>3.7472764236065599E-3</v>
      </c>
      <c r="P387" s="29">
        <v>611200</v>
      </c>
      <c r="Q387" s="29">
        <f t="shared" si="115"/>
        <v>6.3306021343094562E-4</v>
      </c>
      <c r="R387" s="29">
        <v>0</v>
      </c>
      <c r="S387" s="29">
        <f t="shared" si="116"/>
        <v>0</v>
      </c>
      <c r="T387" s="29">
        <v>0</v>
      </c>
      <c r="U387" s="29">
        <f t="shared" si="117"/>
        <v>0</v>
      </c>
      <c r="V387" s="29">
        <v>0</v>
      </c>
      <c r="W387" s="29">
        <f t="shared" si="118"/>
        <v>0</v>
      </c>
      <c r="X387" s="29">
        <v>0</v>
      </c>
      <c r="Y387" s="29">
        <f t="shared" si="119"/>
        <v>0</v>
      </c>
      <c r="Z387" s="29">
        <v>0</v>
      </c>
      <c r="AA387" s="29">
        <f t="shared" si="120"/>
        <v>0</v>
      </c>
      <c r="AB387" s="29">
        <v>0</v>
      </c>
      <c r="AC387" s="29">
        <f t="shared" si="121"/>
        <v>0</v>
      </c>
      <c r="AD387" s="29">
        <v>0</v>
      </c>
      <c r="AE387" s="29">
        <f t="shared" si="122"/>
        <v>0</v>
      </c>
      <c r="AF387" s="29">
        <v>0</v>
      </c>
      <c r="AG387" s="29">
        <f t="shared" si="123"/>
        <v>0</v>
      </c>
      <c r="AH387" s="29">
        <v>0</v>
      </c>
      <c r="AI387" s="29">
        <f t="shared" si="124"/>
        <v>0</v>
      </c>
      <c r="AJ387" s="29">
        <v>0</v>
      </c>
      <c r="AK387" s="29">
        <f t="shared" si="125"/>
        <v>0</v>
      </c>
      <c r="AL387" s="29">
        <v>0</v>
      </c>
      <c r="AM387" s="29">
        <f t="shared" si="126"/>
        <v>0</v>
      </c>
      <c r="AN387" s="29">
        <v>0</v>
      </c>
      <c r="AO387" s="29">
        <f t="shared" si="127"/>
        <v>0</v>
      </c>
      <c r="AP387" s="29">
        <v>0</v>
      </c>
      <c r="AQ387" s="29">
        <f t="shared" si="128"/>
        <v>0</v>
      </c>
      <c r="AR387" s="29">
        <v>0</v>
      </c>
      <c r="AS387" s="29">
        <f t="shared" si="129"/>
        <v>0</v>
      </c>
      <c r="AT387" s="29">
        <v>0</v>
      </c>
      <c r="AU387" s="29">
        <f t="shared" si="130"/>
        <v>0</v>
      </c>
      <c r="AV387" s="29">
        <v>0</v>
      </c>
      <c r="AW387" s="29">
        <f t="shared" si="131"/>
        <v>0</v>
      </c>
    </row>
    <row r="388" spans="1:49">
      <c r="A388" s="2">
        <v>566</v>
      </c>
      <c r="B388" s="2" t="s">
        <v>205</v>
      </c>
      <c r="C388" s="2" t="s">
        <v>591</v>
      </c>
      <c r="D388" s="3">
        <v>235.56</v>
      </c>
      <c r="E388" s="3">
        <v>18.23</v>
      </c>
      <c r="F388" s="29">
        <v>0</v>
      </c>
      <c r="G388" s="29">
        <f t="shared" ref="G388:G451" si="132">F388/149076630.492187</f>
        <v>0</v>
      </c>
      <c r="H388" s="29">
        <v>0</v>
      </c>
      <c r="I388" s="29">
        <f t="shared" ref="I388:I451" si="133">H388/152138194.992187</f>
        <v>0</v>
      </c>
      <c r="J388" s="29">
        <v>0</v>
      </c>
      <c r="K388" s="29">
        <f t="shared" ref="K388:K451" si="134">J388/688210563.591797</f>
        <v>0</v>
      </c>
      <c r="L388" s="29">
        <v>0</v>
      </c>
      <c r="M388" s="29">
        <f t="shared" ref="M388:M451" si="135">L388/877812299.710937</f>
        <v>0</v>
      </c>
      <c r="N388" s="29">
        <v>0</v>
      </c>
      <c r="O388" s="29">
        <f t="shared" ref="O388:O451" si="136">N388/1038139587.32617</f>
        <v>0</v>
      </c>
      <c r="P388" s="29">
        <v>0</v>
      </c>
      <c r="Q388" s="29">
        <f t="shared" ref="Q388:Q451" si="137">P388/965468982.306641</f>
        <v>0</v>
      </c>
      <c r="R388" s="29">
        <v>0</v>
      </c>
      <c r="S388" s="29">
        <f t="shared" ref="S388:S451" si="138">R388/1069376350.63281</f>
        <v>0</v>
      </c>
      <c r="T388" s="29">
        <v>0</v>
      </c>
      <c r="U388" s="29">
        <f t="shared" ref="U388:U451" si="139">T388/985328383.539062</f>
        <v>0</v>
      </c>
      <c r="V388" s="29">
        <v>1696426.625</v>
      </c>
      <c r="W388" s="29">
        <f t="shared" ref="W388:W451" si="140">V388/412308075.594727</f>
        <v>4.1144637357709221E-3</v>
      </c>
      <c r="X388" s="29">
        <v>7493400</v>
      </c>
      <c r="Y388" s="29">
        <f t="shared" ref="Y388:Y451" si="141">X388/367778150.210937</f>
        <v>2.0374782992687857E-2</v>
      </c>
      <c r="Z388" s="29">
        <v>0</v>
      </c>
      <c r="AA388" s="29">
        <f t="shared" ref="AA388:AA451" si="142">Z388/262002417.734619</f>
        <v>0</v>
      </c>
      <c r="AB388" s="29">
        <v>0</v>
      </c>
      <c r="AC388" s="29">
        <f t="shared" ref="AC388:AC451" si="143">AB388/305687020.464844</f>
        <v>0</v>
      </c>
      <c r="AD388" s="29">
        <v>0</v>
      </c>
      <c r="AE388" s="29">
        <f t="shared" ref="AE388:AE451" si="144">AD388/214465381.402344</f>
        <v>0</v>
      </c>
      <c r="AF388" s="29">
        <v>0</v>
      </c>
      <c r="AG388" s="29">
        <f t="shared" ref="AG388:AG451" si="145">AF388/212276368.335937</f>
        <v>0</v>
      </c>
      <c r="AH388" s="29">
        <v>0</v>
      </c>
      <c r="AI388" s="29">
        <f t="shared" ref="AI388:AI451" si="146">AH388/243985040.242187</f>
        <v>0</v>
      </c>
      <c r="AJ388" s="29">
        <v>0</v>
      </c>
      <c r="AK388" s="29">
        <f t="shared" ref="AK388:AK451" si="147">AJ388/256814236.765625</f>
        <v>0</v>
      </c>
      <c r="AL388" s="29">
        <v>0</v>
      </c>
      <c r="AM388" s="29">
        <f t="shared" ref="AM388:AM451" si="148">AL388/113407809.335937</f>
        <v>0</v>
      </c>
      <c r="AN388" s="29">
        <v>0</v>
      </c>
      <c r="AO388" s="29">
        <f t="shared" ref="AO388:AO451" si="149">AN388/112751810.458984</f>
        <v>0</v>
      </c>
      <c r="AP388" s="29">
        <v>0</v>
      </c>
      <c r="AQ388" s="29">
        <f t="shared" ref="AQ388:AQ451" si="150">AP388/119728051.046875</f>
        <v>0</v>
      </c>
      <c r="AR388" s="29">
        <v>0</v>
      </c>
      <c r="AS388" s="29">
        <f t="shared" ref="AS388:AS451" si="151">AR388/103886955.828125</f>
        <v>0</v>
      </c>
      <c r="AT388" s="29">
        <v>0</v>
      </c>
      <c r="AU388" s="29">
        <f t="shared" ref="AU388:AU451" si="152">AT388/137875547.931641</f>
        <v>0</v>
      </c>
      <c r="AV388" s="29">
        <v>0</v>
      </c>
      <c r="AW388" s="29">
        <f t="shared" ref="AW388:AW451" si="153">AV388/148033987.734375</f>
        <v>0</v>
      </c>
    </row>
    <row r="389" spans="1:49">
      <c r="A389" s="2">
        <v>567</v>
      </c>
      <c r="B389" s="2" t="s">
        <v>205</v>
      </c>
      <c r="C389" s="2" t="s">
        <v>592</v>
      </c>
      <c r="D389" s="3">
        <v>235.56</v>
      </c>
      <c r="E389" s="3">
        <v>20.39</v>
      </c>
      <c r="F389" s="29">
        <v>0</v>
      </c>
      <c r="G389" s="29">
        <f t="shared" si="132"/>
        <v>0</v>
      </c>
      <c r="H389" s="29">
        <v>0</v>
      </c>
      <c r="I389" s="29">
        <f t="shared" si="133"/>
        <v>0</v>
      </c>
      <c r="J389" s="29">
        <v>0</v>
      </c>
      <c r="K389" s="29">
        <f t="shared" si="134"/>
        <v>0</v>
      </c>
      <c r="L389" s="29">
        <v>0</v>
      </c>
      <c r="M389" s="29">
        <f t="shared" si="135"/>
        <v>0</v>
      </c>
      <c r="N389" s="29">
        <v>0</v>
      </c>
      <c r="O389" s="29">
        <f t="shared" si="136"/>
        <v>0</v>
      </c>
      <c r="P389" s="29">
        <v>0</v>
      </c>
      <c r="Q389" s="29">
        <f t="shared" si="137"/>
        <v>0</v>
      </c>
      <c r="R389" s="29">
        <v>0</v>
      </c>
      <c r="S389" s="29">
        <f t="shared" si="138"/>
        <v>0</v>
      </c>
      <c r="T389" s="29">
        <v>15248215</v>
      </c>
      <c r="U389" s="29">
        <f t="shared" si="139"/>
        <v>1.5475262110315028E-2</v>
      </c>
      <c r="V389" s="29">
        <v>2568850.0625</v>
      </c>
      <c r="W389" s="29">
        <f t="shared" si="140"/>
        <v>6.2304141358245401E-3</v>
      </c>
      <c r="X389" s="29">
        <v>2581578.5</v>
      </c>
      <c r="Y389" s="29">
        <f t="shared" si="141"/>
        <v>7.0193906258959396E-3</v>
      </c>
      <c r="Z389" s="29">
        <v>0</v>
      </c>
      <c r="AA389" s="29">
        <f t="shared" si="142"/>
        <v>0</v>
      </c>
      <c r="AB389" s="29">
        <v>0</v>
      </c>
      <c r="AC389" s="29">
        <f t="shared" si="143"/>
        <v>0</v>
      </c>
      <c r="AD389" s="29">
        <v>0</v>
      </c>
      <c r="AE389" s="29">
        <f t="shared" si="144"/>
        <v>0</v>
      </c>
      <c r="AF389" s="29">
        <v>0</v>
      </c>
      <c r="AG389" s="29">
        <f t="shared" si="145"/>
        <v>0</v>
      </c>
      <c r="AH389" s="29">
        <v>0</v>
      </c>
      <c r="AI389" s="29">
        <f t="shared" si="146"/>
        <v>0</v>
      </c>
      <c r="AJ389" s="29">
        <v>0</v>
      </c>
      <c r="AK389" s="29">
        <f t="shared" si="147"/>
        <v>0</v>
      </c>
      <c r="AL389" s="29">
        <v>0</v>
      </c>
      <c r="AM389" s="29">
        <f t="shared" si="148"/>
        <v>0</v>
      </c>
      <c r="AN389" s="29">
        <v>0</v>
      </c>
      <c r="AO389" s="29">
        <f t="shared" si="149"/>
        <v>0</v>
      </c>
      <c r="AP389" s="29">
        <v>0</v>
      </c>
      <c r="AQ389" s="29">
        <f t="shared" si="150"/>
        <v>0</v>
      </c>
      <c r="AR389" s="29">
        <v>0</v>
      </c>
      <c r="AS389" s="29">
        <f t="shared" si="151"/>
        <v>0</v>
      </c>
      <c r="AT389" s="29">
        <v>0</v>
      </c>
      <c r="AU389" s="29">
        <f t="shared" si="152"/>
        <v>0</v>
      </c>
      <c r="AV389" s="29">
        <v>0</v>
      </c>
      <c r="AW389" s="29">
        <f t="shared" si="153"/>
        <v>0</v>
      </c>
    </row>
    <row r="390" spans="1:49">
      <c r="A390" s="2">
        <v>568</v>
      </c>
      <c r="B390" s="2" t="s">
        <v>205</v>
      </c>
      <c r="C390" s="2" t="s">
        <v>593</v>
      </c>
      <c r="D390" s="3">
        <v>235.56</v>
      </c>
      <c r="E390" s="3">
        <v>20.99</v>
      </c>
      <c r="F390" s="29">
        <v>0</v>
      </c>
      <c r="G390" s="29">
        <f t="shared" si="132"/>
        <v>0</v>
      </c>
      <c r="H390" s="29">
        <v>0</v>
      </c>
      <c r="I390" s="29">
        <f t="shared" si="133"/>
        <v>0</v>
      </c>
      <c r="J390" s="29">
        <v>0</v>
      </c>
      <c r="K390" s="29">
        <f t="shared" si="134"/>
        <v>0</v>
      </c>
      <c r="L390" s="29">
        <v>0</v>
      </c>
      <c r="M390" s="29">
        <f t="shared" si="135"/>
        <v>0</v>
      </c>
      <c r="N390" s="29">
        <v>0</v>
      </c>
      <c r="O390" s="29">
        <f t="shared" si="136"/>
        <v>0</v>
      </c>
      <c r="P390" s="29">
        <v>0</v>
      </c>
      <c r="Q390" s="29">
        <f t="shared" si="137"/>
        <v>0</v>
      </c>
      <c r="R390" s="29">
        <v>0</v>
      </c>
      <c r="S390" s="29">
        <f t="shared" si="138"/>
        <v>0</v>
      </c>
      <c r="T390" s="29">
        <v>0</v>
      </c>
      <c r="U390" s="29">
        <f t="shared" si="139"/>
        <v>0</v>
      </c>
      <c r="V390" s="29">
        <v>0</v>
      </c>
      <c r="W390" s="29">
        <f t="shared" si="140"/>
        <v>0</v>
      </c>
      <c r="X390" s="29">
        <v>3873523.75</v>
      </c>
      <c r="Y390" s="29">
        <f t="shared" si="141"/>
        <v>1.0532229138077841E-2</v>
      </c>
      <c r="Z390" s="29">
        <v>0</v>
      </c>
      <c r="AA390" s="29">
        <f t="shared" si="142"/>
        <v>0</v>
      </c>
      <c r="AB390" s="29">
        <v>0</v>
      </c>
      <c r="AC390" s="29">
        <f t="shared" si="143"/>
        <v>0</v>
      </c>
      <c r="AD390" s="29">
        <v>0</v>
      </c>
      <c r="AE390" s="29">
        <f t="shared" si="144"/>
        <v>0</v>
      </c>
      <c r="AF390" s="29">
        <v>0</v>
      </c>
      <c r="AG390" s="29">
        <f t="shared" si="145"/>
        <v>0</v>
      </c>
      <c r="AH390" s="29">
        <v>0</v>
      </c>
      <c r="AI390" s="29">
        <f t="shared" si="146"/>
        <v>0</v>
      </c>
      <c r="AJ390" s="29">
        <v>0</v>
      </c>
      <c r="AK390" s="29">
        <f t="shared" si="147"/>
        <v>0</v>
      </c>
      <c r="AL390" s="29">
        <v>0</v>
      </c>
      <c r="AM390" s="29">
        <f t="shared" si="148"/>
        <v>0</v>
      </c>
      <c r="AN390" s="29">
        <v>0</v>
      </c>
      <c r="AO390" s="29">
        <f t="shared" si="149"/>
        <v>0</v>
      </c>
      <c r="AP390" s="29">
        <v>0</v>
      </c>
      <c r="AQ390" s="29">
        <f t="shared" si="150"/>
        <v>0</v>
      </c>
      <c r="AR390" s="29">
        <v>0</v>
      </c>
      <c r="AS390" s="29">
        <f t="shared" si="151"/>
        <v>0</v>
      </c>
      <c r="AT390" s="29">
        <v>0</v>
      </c>
      <c r="AU390" s="29">
        <f t="shared" si="152"/>
        <v>0</v>
      </c>
      <c r="AV390" s="29">
        <v>0</v>
      </c>
      <c r="AW390" s="29">
        <f t="shared" si="153"/>
        <v>0</v>
      </c>
    </row>
    <row r="391" spans="1:49">
      <c r="A391" s="2">
        <v>569</v>
      </c>
      <c r="B391" s="2" t="s">
        <v>205</v>
      </c>
      <c r="C391" s="2" t="s">
        <v>594</v>
      </c>
      <c r="D391" s="3">
        <v>236.4</v>
      </c>
      <c r="E391" s="3">
        <v>22.26</v>
      </c>
      <c r="F391" s="29">
        <v>0</v>
      </c>
      <c r="G391" s="29">
        <f t="shared" si="132"/>
        <v>0</v>
      </c>
      <c r="H391" s="29">
        <v>0</v>
      </c>
      <c r="I391" s="29">
        <f t="shared" si="133"/>
        <v>0</v>
      </c>
      <c r="J391" s="29">
        <v>655573.3125</v>
      </c>
      <c r="K391" s="29">
        <f t="shared" si="134"/>
        <v>9.5257664903970383E-4</v>
      </c>
      <c r="L391" s="29">
        <v>756153.8125</v>
      </c>
      <c r="M391" s="29">
        <f t="shared" si="135"/>
        <v>8.6140717411797591E-4</v>
      </c>
      <c r="N391" s="29">
        <v>0</v>
      </c>
      <c r="O391" s="29">
        <f t="shared" si="136"/>
        <v>0</v>
      </c>
      <c r="P391" s="29">
        <v>61341.17578125</v>
      </c>
      <c r="Q391" s="29">
        <f t="shared" si="137"/>
        <v>6.3535107709723946E-5</v>
      </c>
      <c r="R391" s="29">
        <v>470425</v>
      </c>
      <c r="S391" s="29">
        <f t="shared" si="138"/>
        <v>4.3990593182804456E-4</v>
      </c>
      <c r="T391" s="29">
        <v>0</v>
      </c>
      <c r="U391" s="29">
        <f t="shared" si="139"/>
        <v>0</v>
      </c>
      <c r="V391" s="29">
        <v>0</v>
      </c>
      <c r="W391" s="29">
        <f t="shared" si="140"/>
        <v>0</v>
      </c>
      <c r="X391" s="29">
        <v>0</v>
      </c>
      <c r="Y391" s="29">
        <f t="shared" si="141"/>
        <v>0</v>
      </c>
      <c r="Z391" s="29">
        <v>0</v>
      </c>
      <c r="AA391" s="29">
        <f t="shared" si="142"/>
        <v>0</v>
      </c>
      <c r="AB391" s="29">
        <v>0</v>
      </c>
      <c r="AC391" s="29">
        <f t="shared" si="143"/>
        <v>0</v>
      </c>
      <c r="AD391" s="29">
        <v>0</v>
      </c>
      <c r="AE391" s="29">
        <f t="shared" si="144"/>
        <v>0</v>
      </c>
      <c r="AF391" s="29">
        <v>0</v>
      </c>
      <c r="AG391" s="29">
        <f t="shared" si="145"/>
        <v>0</v>
      </c>
      <c r="AH391" s="29">
        <v>0</v>
      </c>
      <c r="AI391" s="29">
        <f t="shared" si="146"/>
        <v>0</v>
      </c>
      <c r="AJ391" s="29">
        <v>0</v>
      </c>
      <c r="AK391" s="29">
        <f t="shared" si="147"/>
        <v>0</v>
      </c>
      <c r="AL391" s="29">
        <v>0</v>
      </c>
      <c r="AM391" s="29">
        <f t="shared" si="148"/>
        <v>0</v>
      </c>
      <c r="AN391" s="29">
        <v>0</v>
      </c>
      <c r="AO391" s="29">
        <f t="shared" si="149"/>
        <v>0</v>
      </c>
      <c r="AP391" s="29">
        <v>0</v>
      </c>
      <c r="AQ391" s="29">
        <f t="shared" si="150"/>
        <v>0</v>
      </c>
      <c r="AR391" s="29">
        <v>0</v>
      </c>
      <c r="AS391" s="29">
        <f t="shared" si="151"/>
        <v>0</v>
      </c>
      <c r="AT391" s="29">
        <v>0</v>
      </c>
      <c r="AU391" s="29">
        <f t="shared" si="152"/>
        <v>0</v>
      </c>
      <c r="AV391" s="29">
        <v>0</v>
      </c>
      <c r="AW391" s="29">
        <f t="shared" si="153"/>
        <v>0</v>
      </c>
    </row>
    <row r="392" spans="1:49">
      <c r="A392" s="2">
        <v>570</v>
      </c>
      <c r="B392" s="2" t="s">
        <v>205</v>
      </c>
      <c r="C392" s="2" t="s">
        <v>595</v>
      </c>
      <c r="D392" s="3">
        <v>237.12</v>
      </c>
      <c r="E392" s="3">
        <v>13.29</v>
      </c>
      <c r="F392" s="29">
        <v>0</v>
      </c>
      <c r="G392" s="29">
        <f t="shared" si="132"/>
        <v>0</v>
      </c>
      <c r="H392" s="29">
        <v>0</v>
      </c>
      <c r="I392" s="29">
        <f t="shared" si="133"/>
        <v>0</v>
      </c>
      <c r="J392" s="29">
        <v>0</v>
      </c>
      <c r="K392" s="29">
        <f t="shared" si="134"/>
        <v>0</v>
      </c>
      <c r="L392" s="29">
        <v>0</v>
      </c>
      <c r="M392" s="29">
        <f t="shared" si="135"/>
        <v>0</v>
      </c>
      <c r="N392" s="29">
        <v>0</v>
      </c>
      <c r="O392" s="29">
        <f t="shared" si="136"/>
        <v>0</v>
      </c>
      <c r="P392" s="29">
        <v>0</v>
      </c>
      <c r="Q392" s="29">
        <f t="shared" si="137"/>
        <v>0</v>
      </c>
      <c r="R392" s="29">
        <v>0</v>
      </c>
      <c r="S392" s="29">
        <f t="shared" si="138"/>
        <v>0</v>
      </c>
      <c r="T392" s="29">
        <v>0</v>
      </c>
      <c r="U392" s="29">
        <f t="shared" si="139"/>
        <v>0</v>
      </c>
      <c r="V392" s="29">
        <v>0</v>
      </c>
      <c r="W392" s="29">
        <f t="shared" si="140"/>
        <v>0</v>
      </c>
      <c r="X392" s="29">
        <v>0</v>
      </c>
      <c r="Y392" s="29">
        <f t="shared" si="141"/>
        <v>0</v>
      </c>
      <c r="Z392" s="29">
        <v>0</v>
      </c>
      <c r="AA392" s="29">
        <f t="shared" si="142"/>
        <v>0</v>
      </c>
      <c r="AB392" s="29">
        <v>0</v>
      </c>
      <c r="AC392" s="29">
        <f t="shared" si="143"/>
        <v>0</v>
      </c>
      <c r="AD392" s="29">
        <v>0</v>
      </c>
      <c r="AE392" s="29">
        <f t="shared" si="144"/>
        <v>0</v>
      </c>
      <c r="AF392" s="29">
        <v>0</v>
      </c>
      <c r="AG392" s="29">
        <f t="shared" si="145"/>
        <v>0</v>
      </c>
      <c r="AH392" s="29">
        <v>0</v>
      </c>
      <c r="AI392" s="29">
        <f t="shared" si="146"/>
        <v>0</v>
      </c>
      <c r="AJ392" s="29">
        <v>0</v>
      </c>
      <c r="AK392" s="29">
        <f t="shared" si="147"/>
        <v>0</v>
      </c>
      <c r="AL392" s="29">
        <v>0</v>
      </c>
      <c r="AM392" s="29">
        <f t="shared" si="148"/>
        <v>0</v>
      </c>
      <c r="AN392" s="29">
        <v>157155.5625</v>
      </c>
      <c r="AO392" s="29">
        <f t="shared" si="149"/>
        <v>1.393818528148325E-3</v>
      </c>
      <c r="AP392" s="29">
        <v>0</v>
      </c>
      <c r="AQ392" s="29">
        <f t="shared" si="150"/>
        <v>0</v>
      </c>
      <c r="AR392" s="29">
        <v>0</v>
      </c>
      <c r="AS392" s="29">
        <f t="shared" si="151"/>
        <v>0</v>
      </c>
      <c r="AT392" s="29">
        <v>0</v>
      </c>
      <c r="AU392" s="29">
        <f t="shared" si="152"/>
        <v>0</v>
      </c>
      <c r="AV392" s="29">
        <v>0</v>
      </c>
      <c r="AW392" s="29">
        <f t="shared" si="153"/>
        <v>0</v>
      </c>
    </row>
    <row r="393" spans="1:49">
      <c r="A393" s="2">
        <v>571</v>
      </c>
      <c r="B393" s="2" t="s">
        <v>205</v>
      </c>
      <c r="C393" s="2" t="s">
        <v>596</v>
      </c>
      <c r="D393" s="3">
        <v>237.32169999999999</v>
      </c>
      <c r="E393" s="3">
        <v>16.18</v>
      </c>
      <c r="F393" s="29">
        <v>0</v>
      </c>
      <c r="G393" s="29">
        <f t="shared" si="132"/>
        <v>0</v>
      </c>
      <c r="H393" s="29">
        <v>0</v>
      </c>
      <c r="I393" s="29">
        <f t="shared" si="133"/>
        <v>0</v>
      </c>
      <c r="J393" s="29">
        <v>0</v>
      </c>
      <c r="K393" s="29">
        <f t="shared" si="134"/>
        <v>0</v>
      </c>
      <c r="L393" s="29">
        <v>0</v>
      </c>
      <c r="M393" s="29">
        <f t="shared" si="135"/>
        <v>0</v>
      </c>
      <c r="N393" s="29">
        <v>0</v>
      </c>
      <c r="O393" s="29">
        <f t="shared" si="136"/>
        <v>0</v>
      </c>
      <c r="P393" s="29">
        <v>0</v>
      </c>
      <c r="Q393" s="29">
        <f t="shared" si="137"/>
        <v>0</v>
      </c>
      <c r="R393" s="29">
        <v>0</v>
      </c>
      <c r="S393" s="29">
        <f t="shared" si="138"/>
        <v>0</v>
      </c>
      <c r="T393" s="29">
        <v>0</v>
      </c>
      <c r="U393" s="29">
        <f t="shared" si="139"/>
        <v>0</v>
      </c>
      <c r="V393" s="29">
        <v>0</v>
      </c>
      <c r="W393" s="29">
        <f t="shared" si="140"/>
        <v>0</v>
      </c>
      <c r="X393" s="29">
        <v>0</v>
      </c>
      <c r="Y393" s="29">
        <f t="shared" si="141"/>
        <v>0</v>
      </c>
      <c r="Z393" s="29">
        <v>0</v>
      </c>
      <c r="AA393" s="29">
        <f t="shared" si="142"/>
        <v>0</v>
      </c>
      <c r="AB393" s="29">
        <v>0</v>
      </c>
      <c r="AC393" s="29">
        <f t="shared" si="143"/>
        <v>0</v>
      </c>
      <c r="AD393" s="29">
        <v>1017600</v>
      </c>
      <c r="AE393" s="29">
        <f t="shared" si="144"/>
        <v>4.7448217206251557E-3</v>
      </c>
      <c r="AF393" s="29">
        <v>657066.6875</v>
      </c>
      <c r="AG393" s="29">
        <f t="shared" si="145"/>
        <v>3.0953360124390396E-3</v>
      </c>
      <c r="AH393" s="29">
        <v>487600</v>
      </c>
      <c r="AI393" s="29">
        <f t="shared" si="146"/>
        <v>1.9984831837066459E-3</v>
      </c>
      <c r="AJ393" s="29">
        <v>287200</v>
      </c>
      <c r="AK393" s="29">
        <f t="shared" si="147"/>
        <v>1.118318063737665E-3</v>
      </c>
      <c r="AL393" s="29">
        <v>0</v>
      </c>
      <c r="AM393" s="29">
        <f t="shared" si="148"/>
        <v>0</v>
      </c>
      <c r="AN393" s="29">
        <v>0</v>
      </c>
      <c r="AO393" s="29">
        <f t="shared" si="149"/>
        <v>0</v>
      </c>
      <c r="AP393" s="29">
        <v>0</v>
      </c>
      <c r="AQ393" s="29">
        <f t="shared" si="150"/>
        <v>0</v>
      </c>
      <c r="AR393" s="29">
        <v>0</v>
      </c>
      <c r="AS393" s="29">
        <f t="shared" si="151"/>
        <v>0</v>
      </c>
      <c r="AT393" s="29">
        <v>0</v>
      </c>
      <c r="AU393" s="29">
        <f t="shared" si="152"/>
        <v>0</v>
      </c>
      <c r="AV393" s="29">
        <v>0</v>
      </c>
      <c r="AW393" s="29">
        <f t="shared" si="153"/>
        <v>0</v>
      </c>
    </row>
    <row r="394" spans="1:49">
      <c r="A394" s="2">
        <v>572</v>
      </c>
      <c r="B394" s="2" t="s">
        <v>205</v>
      </c>
      <c r="C394" s="2" t="s">
        <v>597</v>
      </c>
      <c r="D394" s="3">
        <v>237.36</v>
      </c>
      <c r="E394" s="3">
        <v>16.920000000000002</v>
      </c>
      <c r="F394" s="29">
        <v>0</v>
      </c>
      <c r="G394" s="29">
        <f t="shared" si="132"/>
        <v>0</v>
      </c>
      <c r="H394" s="29">
        <v>0</v>
      </c>
      <c r="I394" s="29">
        <f t="shared" si="133"/>
        <v>0</v>
      </c>
      <c r="J394" s="29">
        <v>0</v>
      </c>
      <c r="K394" s="29">
        <f t="shared" si="134"/>
        <v>0</v>
      </c>
      <c r="L394" s="29">
        <v>0</v>
      </c>
      <c r="M394" s="29">
        <f t="shared" si="135"/>
        <v>0</v>
      </c>
      <c r="N394" s="29">
        <v>0</v>
      </c>
      <c r="O394" s="29">
        <f t="shared" si="136"/>
        <v>0</v>
      </c>
      <c r="P394" s="29">
        <v>0</v>
      </c>
      <c r="Q394" s="29">
        <f t="shared" si="137"/>
        <v>0</v>
      </c>
      <c r="R394" s="29">
        <v>0</v>
      </c>
      <c r="S394" s="29">
        <f t="shared" si="138"/>
        <v>0</v>
      </c>
      <c r="T394" s="29">
        <v>0</v>
      </c>
      <c r="U394" s="29">
        <f t="shared" si="139"/>
        <v>0</v>
      </c>
      <c r="V394" s="29">
        <v>0</v>
      </c>
      <c r="W394" s="29">
        <f t="shared" si="140"/>
        <v>0</v>
      </c>
      <c r="X394" s="29">
        <v>428800</v>
      </c>
      <c r="Y394" s="29">
        <f t="shared" si="141"/>
        <v>1.1659202694724094E-3</v>
      </c>
      <c r="Z394" s="29">
        <v>2541000</v>
      </c>
      <c r="AA394" s="29">
        <f t="shared" si="142"/>
        <v>9.6983837858082931E-3</v>
      </c>
      <c r="AB394" s="29">
        <v>1826673</v>
      </c>
      <c r="AC394" s="29">
        <f t="shared" si="143"/>
        <v>5.9756315371920716E-3</v>
      </c>
      <c r="AD394" s="29">
        <v>0</v>
      </c>
      <c r="AE394" s="29">
        <f t="shared" si="144"/>
        <v>0</v>
      </c>
      <c r="AF394" s="29">
        <v>0</v>
      </c>
      <c r="AG394" s="29">
        <f t="shared" si="145"/>
        <v>0</v>
      </c>
      <c r="AH394" s="29">
        <v>0</v>
      </c>
      <c r="AI394" s="29">
        <f t="shared" si="146"/>
        <v>0</v>
      </c>
      <c r="AJ394" s="29">
        <v>0</v>
      </c>
      <c r="AK394" s="29">
        <f t="shared" si="147"/>
        <v>0</v>
      </c>
      <c r="AL394" s="29">
        <v>0</v>
      </c>
      <c r="AM394" s="29">
        <f t="shared" si="148"/>
        <v>0</v>
      </c>
      <c r="AN394" s="29">
        <v>0</v>
      </c>
      <c r="AO394" s="29">
        <f t="shared" si="149"/>
        <v>0</v>
      </c>
      <c r="AP394" s="29">
        <v>0</v>
      </c>
      <c r="AQ394" s="29">
        <f t="shared" si="150"/>
        <v>0</v>
      </c>
      <c r="AR394" s="29">
        <v>0</v>
      </c>
      <c r="AS394" s="29">
        <f t="shared" si="151"/>
        <v>0</v>
      </c>
      <c r="AT394" s="29">
        <v>0</v>
      </c>
      <c r="AU394" s="29">
        <f t="shared" si="152"/>
        <v>0</v>
      </c>
      <c r="AV394" s="29">
        <v>0</v>
      </c>
      <c r="AW394" s="29">
        <f t="shared" si="153"/>
        <v>0</v>
      </c>
    </row>
    <row r="395" spans="1:49">
      <c r="A395" s="2">
        <v>573</v>
      </c>
      <c r="B395" s="2" t="s">
        <v>205</v>
      </c>
      <c r="C395" s="2" t="s">
        <v>598</v>
      </c>
      <c r="D395" s="3">
        <v>237.36</v>
      </c>
      <c r="E395" s="3">
        <v>19.07</v>
      </c>
      <c r="F395" s="29">
        <v>0</v>
      </c>
      <c r="G395" s="29">
        <f t="shared" si="132"/>
        <v>0</v>
      </c>
      <c r="H395" s="29">
        <v>0</v>
      </c>
      <c r="I395" s="29">
        <f t="shared" si="133"/>
        <v>0</v>
      </c>
      <c r="J395" s="29">
        <v>0</v>
      </c>
      <c r="K395" s="29">
        <f t="shared" si="134"/>
        <v>0</v>
      </c>
      <c r="L395" s="29">
        <v>0</v>
      </c>
      <c r="M395" s="29">
        <f t="shared" si="135"/>
        <v>0</v>
      </c>
      <c r="N395" s="29">
        <v>0</v>
      </c>
      <c r="O395" s="29">
        <f t="shared" si="136"/>
        <v>0</v>
      </c>
      <c r="P395" s="29">
        <v>0</v>
      </c>
      <c r="Q395" s="29">
        <f t="shared" si="137"/>
        <v>0</v>
      </c>
      <c r="R395" s="29">
        <v>2297250</v>
      </c>
      <c r="S395" s="29">
        <f t="shared" si="138"/>
        <v>2.1482147034957229E-3</v>
      </c>
      <c r="T395" s="29">
        <v>0</v>
      </c>
      <c r="U395" s="29">
        <f t="shared" si="139"/>
        <v>0</v>
      </c>
      <c r="V395" s="29">
        <v>0</v>
      </c>
      <c r="W395" s="29">
        <f t="shared" si="140"/>
        <v>0</v>
      </c>
      <c r="X395" s="29">
        <v>199199.96875</v>
      </c>
      <c r="Y395" s="29">
        <f t="shared" si="141"/>
        <v>5.4163078648296543E-4</v>
      </c>
      <c r="Z395" s="29">
        <v>0</v>
      </c>
      <c r="AA395" s="29">
        <f t="shared" si="142"/>
        <v>0</v>
      </c>
      <c r="AB395" s="29">
        <v>0</v>
      </c>
      <c r="AC395" s="29">
        <f t="shared" si="143"/>
        <v>0</v>
      </c>
      <c r="AD395" s="29">
        <v>0</v>
      </c>
      <c r="AE395" s="29">
        <f t="shared" si="144"/>
        <v>0</v>
      </c>
      <c r="AF395" s="29">
        <v>0</v>
      </c>
      <c r="AG395" s="29">
        <f t="shared" si="145"/>
        <v>0</v>
      </c>
      <c r="AH395" s="29">
        <v>0</v>
      </c>
      <c r="AI395" s="29">
        <f t="shared" si="146"/>
        <v>0</v>
      </c>
      <c r="AJ395" s="29">
        <v>0</v>
      </c>
      <c r="AK395" s="29">
        <f t="shared" si="147"/>
        <v>0</v>
      </c>
      <c r="AL395" s="29">
        <v>0</v>
      </c>
      <c r="AM395" s="29">
        <f t="shared" si="148"/>
        <v>0</v>
      </c>
      <c r="AN395" s="29">
        <v>0</v>
      </c>
      <c r="AO395" s="29">
        <f t="shared" si="149"/>
        <v>0</v>
      </c>
      <c r="AP395" s="29">
        <v>0</v>
      </c>
      <c r="AQ395" s="29">
        <f t="shared" si="150"/>
        <v>0</v>
      </c>
      <c r="AR395" s="29">
        <v>0</v>
      </c>
      <c r="AS395" s="29">
        <f t="shared" si="151"/>
        <v>0</v>
      </c>
      <c r="AT395" s="29">
        <v>0</v>
      </c>
      <c r="AU395" s="29">
        <f t="shared" si="152"/>
        <v>0</v>
      </c>
      <c r="AV395" s="29">
        <v>0</v>
      </c>
      <c r="AW395" s="29">
        <f t="shared" si="153"/>
        <v>0</v>
      </c>
    </row>
    <row r="396" spans="1:49">
      <c r="A396" s="2">
        <v>574</v>
      </c>
      <c r="B396" s="2" t="s">
        <v>205</v>
      </c>
      <c r="C396" s="2" t="s">
        <v>599</v>
      </c>
      <c r="D396" s="3">
        <v>237.36</v>
      </c>
      <c r="E396" s="3">
        <v>24.03</v>
      </c>
      <c r="F396" s="29">
        <v>0</v>
      </c>
      <c r="G396" s="29">
        <f t="shared" si="132"/>
        <v>0</v>
      </c>
      <c r="H396" s="29">
        <v>0</v>
      </c>
      <c r="I396" s="29">
        <f t="shared" si="133"/>
        <v>0</v>
      </c>
      <c r="J396" s="29">
        <v>0</v>
      </c>
      <c r="K396" s="29">
        <f t="shared" si="134"/>
        <v>0</v>
      </c>
      <c r="L396" s="29">
        <v>0</v>
      </c>
      <c r="M396" s="29">
        <f t="shared" si="135"/>
        <v>0</v>
      </c>
      <c r="N396" s="29">
        <v>0</v>
      </c>
      <c r="O396" s="29">
        <f t="shared" si="136"/>
        <v>0</v>
      </c>
      <c r="P396" s="29">
        <v>0</v>
      </c>
      <c r="Q396" s="29">
        <f t="shared" si="137"/>
        <v>0</v>
      </c>
      <c r="R396" s="29">
        <v>0</v>
      </c>
      <c r="S396" s="29">
        <f t="shared" si="138"/>
        <v>0</v>
      </c>
      <c r="T396" s="29">
        <v>1493052.75</v>
      </c>
      <c r="U396" s="29">
        <f t="shared" si="139"/>
        <v>1.5152844218668648E-3</v>
      </c>
      <c r="V396" s="29">
        <v>0</v>
      </c>
      <c r="W396" s="29">
        <f t="shared" si="140"/>
        <v>0</v>
      </c>
      <c r="X396" s="29">
        <v>0</v>
      </c>
      <c r="Y396" s="29">
        <f t="shared" si="141"/>
        <v>0</v>
      </c>
      <c r="Z396" s="29">
        <v>0</v>
      </c>
      <c r="AA396" s="29">
        <f t="shared" si="142"/>
        <v>0</v>
      </c>
      <c r="AB396" s="29">
        <v>0</v>
      </c>
      <c r="AC396" s="29">
        <f t="shared" si="143"/>
        <v>0</v>
      </c>
      <c r="AD396" s="29">
        <v>0</v>
      </c>
      <c r="AE396" s="29">
        <f t="shared" si="144"/>
        <v>0</v>
      </c>
      <c r="AF396" s="29">
        <v>0</v>
      </c>
      <c r="AG396" s="29">
        <f t="shared" si="145"/>
        <v>0</v>
      </c>
      <c r="AH396" s="29">
        <v>0</v>
      </c>
      <c r="AI396" s="29">
        <f t="shared" si="146"/>
        <v>0</v>
      </c>
      <c r="AJ396" s="29">
        <v>0</v>
      </c>
      <c r="AK396" s="29">
        <f t="shared" si="147"/>
        <v>0</v>
      </c>
      <c r="AL396" s="29">
        <v>0</v>
      </c>
      <c r="AM396" s="29">
        <f t="shared" si="148"/>
        <v>0</v>
      </c>
      <c r="AN396" s="29">
        <v>0</v>
      </c>
      <c r="AO396" s="29">
        <f t="shared" si="149"/>
        <v>0</v>
      </c>
      <c r="AP396" s="29">
        <v>0</v>
      </c>
      <c r="AQ396" s="29">
        <f t="shared" si="150"/>
        <v>0</v>
      </c>
      <c r="AR396" s="29">
        <v>0</v>
      </c>
      <c r="AS396" s="29">
        <f t="shared" si="151"/>
        <v>0</v>
      </c>
      <c r="AT396" s="29">
        <v>0</v>
      </c>
      <c r="AU396" s="29">
        <f t="shared" si="152"/>
        <v>0</v>
      </c>
      <c r="AV396" s="29">
        <v>0</v>
      </c>
      <c r="AW396" s="29">
        <f t="shared" si="153"/>
        <v>0</v>
      </c>
    </row>
    <row r="397" spans="1:49">
      <c r="A397" s="2">
        <v>575</v>
      </c>
      <c r="B397" s="2" t="s">
        <v>205</v>
      </c>
      <c r="C397" s="2" t="s">
        <v>600</v>
      </c>
      <c r="D397" s="3">
        <v>237.48</v>
      </c>
      <c r="E397" s="3">
        <v>20.39</v>
      </c>
      <c r="F397" s="29">
        <v>0</v>
      </c>
      <c r="G397" s="29">
        <f t="shared" si="132"/>
        <v>0</v>
      </c>
      <c r="H397" s="29">
        <v>0</v>
      </c>
      <c r="I397" s="29">
        <f t="shared" si="133"/>
        <v>0</v>
      </c>
      <c r="J397" s="29">
        <v>0</v>
      </c>
      <c r="K397" s="29">
        <f t="shared" si="134"/>
        <v>0</v>
      </c>
      <c r="L397" s="29">
        <v>0</v>
      </c>
      <c r="M397" s="29">
        <f t="shared" si="135"/>
        <v>0</v>
      </c>
      <c r="N397" s="29">
        <v>0</v>
      </c>
      <c r="O397" s="29">
        <f t="shared" si="136"/>
        <v>0</v>
      </c>
      <c r="P397" s="29">
        <v>0</v>
      </c>
      <c r="Q397" s="29">
        <f t="shared" si="137"/>
        <v>0</v>
      </c>
      <c r="R397" s="29">
        <v>0</v>
      </c>
      <c r="S397" s="29">
        <f t="shared" si="138"/>
        <v>0</v>
      </c>
      <c r="T397" s="29">
        <v>6087046</v>
      </c>
      <c r="U397" s="29">
        <f t="shared" si="139"/>
        <v>6.1776825895716089E-3</v>
      </c>
      <c r="V397" s="29">
        <v>0</v>
      </c>
      <c r="W397" s="29">
        <f t="shared" si="140"/>
        <v>0</v>
      </c>
      <c r="X397" s="29">
        <v>0</v>
      </c>
      <c r="Y397" s="29">
        <f t="shared" si="141"/>
        <v>0</v>
      </c>
      <c r="Z397" s="29">
        <v>0</v>
      </c>
      <c r="AA397" s="29">
        <f t="shared" si="142"/>
        <v>0</v>
      </c>
      <c r="AB397" s="29">
        <v>0</v>
      </c>
      <c r="AC397" s="29">
        <f t="shared" si="143"/>
        <v>0</v>
      </c>
      <c r="AD397" s="29">
        <v>0</v>
      </c>
      <c r="AE397" s="29">
        <f t="shared" si="144"/>
        <v>0</v>
      </c>
      <c r="AF397" s="29">
        <v>0</v>
      </c>
      <c r="AG397" s="29">
        <f t="shared" si="145"/>
        <v>0</v>
      </c>
      <c r="AH397" s="29">
        <v>0</v>
      </c>
      <c r="AI397" s="29">
        <f t="shared" si="146"/>
        <v>0</v>
      </c>
      <c r="AJ397" s="29">
        <v>0</v>
      </c>
      <c r="AK397" s="29">
        <f t="shared" si="147"/>
        <v>0</v>
      </c>
      <c r="AL397" s="29">
        <v>0</v>
      </c>
      <c r="AM397" s="29">
        <f t="shared" si="148"/>
        <v>0</v>
      </c>
      <c r="AN397" s="29">
        <v>0</v>
      </c>
      <c r="AO397" s="29">
        <f t="shared" si="149"/>
        <v>0</v>
      </c>
      <c r="AP397" s="29">
        <v>0</v>
      </c>
      <c r="AQ397" s="29">
        <f t="shared" si="150"/>
        <v>0</v>
      </c>
      <c r="AR397" s="29">
        <v>0</v>
      </c>
      <c r="AS397" s="29">
        <f t="shared" si="151"/>
        <v>0</v>
      </c>
      <c r="AT397" s="29">
        <v>0</v>
      </c>
      <c r="AU397" s="29">
        <f t="shared" si="152"/>
        <v>0</v>
      </c>
      <c r="AV397" s="29">
        <v>0</v>
      </c>
      <c r="AW397" s="29">
        <f t="shared" si="153"/>
        <v>0</v>
      </c>
    </row>
    <row r="398" spans="1:49">
      <c r="A398" s="2">
        <v>576</v>
      </c>
      <c r="B398" s="2" t="s">
        <v>205</v>
      </c>
      <c r="C398" s="2" t="s">
        <v>601</v>
      </c>
      <c r="D398" s="3">
        <v>237.48</v>
      </c>
      <c r="E398" s="3">
        <v>20.64</v>
      </c>
      <c r="F398" s="29">
        <v>0</v>
      </c>
      <c r="G398" s="29">
        <f t="shared" si="132"/>
        <v>0</v>
      </c>
      <c r="H398" s="29">
        <v>0</v>
      </c>
      <c r="I398" s="29">
        <f t="shared" si="133"/>
        <v>0</v>
      </c>
      <c r="J398" s="29">
        <v>0</v>
      </c>
      <c r="K398" s="29">
        <f t="shared" si="134"/>
        <v>0</v>
      </c>
      <c r="L398" s="29">
        <v>0</v>
      </c>
      <c r="M398" s="29">
        <f t="shared" si="135"/>
        <v>0</v>
      </c>
      <c r="N398" s="29">
        <v>0</v>
      </c>
      <c r="O398" s="29">
        <f t="shared" si="136"/>
        <v>0</v>
      </c>
      <c r="P398" s="29">
        <v>0</v>
      </c>
      <c r="Q398" s="29">
        <f t="shared" si="137"/>
        <v>0</v>
      </c>
      <c r="R398" s="29">
        <v>0</v>
      </c>
      <c r="S398" s="29">
        <f t="shared" si="138"/>
        <v>0</v>
      </c>
      <c r="T398" s="29">
        <v>0</v>
      </c>
      <c r="U398" s="29">
        <f t="shared" si="139"/>
        <v>0</v>
      </c>
      <c r="V398" s="29">
        <v>1880914.3125</v>
      </c>
      <c r="W398" s="29">
        <f t="shared" si="140"/>
        <v>4.561914800690979E-3</v>
      </c>
      <c r="X398" s="29">
        <v>1041600</v>
      </c>
      <c r="Y398" s="29">
        <f t="shared" si="141"/>
        <v>2.8321421471139501E-3</v>
      </c>
      <c r="Z398" s="29">
        <v>0</v>
      </c>
      <c r="AA398" s="29">
        <f t="shared" si="142"/>
        <v>0</v>
      </c>
      <c r="AB398" s="29">
        <v>0</v>
      </c>
      <c r="AC398" s="29">
        <f t="shared" si="143"/>
        <v>0</v>
      </c>
      <c r="AD398" s="29">
        <v>0</v>
      </c>
      <c r="AE398" s="29">
        <f t="shared" si="144"/>
        <v>0</v>
      </c>
      <c r="AF398" s="29">
        <v>0</v>
      </c>
      <c r="AG398" s="29">
        <f t="shared" si="145"/>
        <v>0</v>
      </c>
      <c r="AH398" s="29">
        <v>0</v>
      </c>
      <c r="AI398" s="29">
        <f t="shared" si="146"/>
        <v>0</v>
      </c>
      <c r="AJ398" s="29">
        <v>0</v>
      </c>
      <c r="AK398" s="29">
        <f t="shared" si="147"/>
        <v>0</v>
      </c>
      <c r="AL398" s="29">
        <v>0</v>
      </c>
      <c r="AM398" s="29">
        <f t="shared" si="148"/>
        <v>0</v>
      </c>
      <c r="AN398" s="29">
        <v>0</v>
      </c>
      <c r="AO398" s="29">
        <f t="shared" si="149"/>
        <v>0</v>
      </c>
      <c r="AP398" s="29">
        <v>0</v>
      </c>
      <c r="AQ398" s="29">
        <f t="shared" si="150"/>
        <v>0</v>
      </c>
      <c r="AR398" s="29">
        <v>0</v>
      </c>
      <c r="AS398" s="29">
        <f t="shared" si="151"/>
        <v>0</v>
      </c>
      <c r="AT398" s="29">
        <v>0</v>
      </c>
      <c r="AU398" s="29">
        <f t="shared" si="152"/>
        <v>0</v>
      </c>
      <c r="AV398" s="29">
        <v>0</v>
      </c>
      <c r="AW398" s="29">
        <f t="shared" si="153"/>
        <v>0</v>
      </c>
    </row>
    <row r="399" spans="1:49">
      <c r="A399" s="2">
        <v>577</v>
      </c>
      <c r="B399" s="2" t="s">
        <v>205</v>
      </c>
      <c r="C399" s="2" t="s">
        <v>602</v>
      </c>
      <c r="D399" s="3">
        <v>237.48</v>
      </c>
      <c r="E399" s="3">
        <v>22.35</v>
      </c>
      <c r="F399" s="29">
        <v>0</v>
      </c>
      <c r="G399" s="29">
        <f t="shared" si="132"/>
        <v>0</v>
      </c>
      <c r="H399" s="29">
        <v>0</v>
      </c>
      <c r="I399" s="29">
        <f t="shared" si="133"/>
        <v>0</v>
      </c>
      <c r="J399" s="29">
        <v>141200</v>
      </c>
      <c r="K399" s="29">
        <f t="shared" si="134"/>
        <v>2.0516976557737192E-4</v>
      </c>
      <c r="L399" s="29">
        <v>182307.6875</v>
      </c>
      <c r="M399" s="29">
        <f t="shared" si="135"/>
        <v>2.0768413425060664E-4</v>
      </c>
      <c r="N399" s="29">
        <v>1313600</v>
      </c>
      <c r="O399" s="29">
        <f t="shared" si="136"/>
        <v>1.2653404378724304E-3</v>
      </c>
      <c r="P399" s="29">
        <v>579555.5625</v>
      </c>
      <c r="Q399" s="29">
        <f t="shared" si="137"/>
        <v>6.0028397920703822E-4</v>
      </c>
      <c r="R399" s="29">
        <v>4175700</v>
      </c>
      <c r="S399" s="29">
        <f t="shared" si="138"/>
        <v>3.9047992762594797E-3</v>
      </c>
      <c r="T399" s="29">
        <v>0</v>
      </c>
      <c r="U399" s="29">
        <f t="shared" si="139"/>
        <v>0</v>
      </c>
      <c r="V399" s="29">
        <v>0</v>
      </c>
      <c r="W399" s="29">
        <f t="shared" si="140"/>
        <v>0</v>
      </c>
      <c r="X399" s="29">
        <v>0</v>
      </c>
      <c r="Y399" s="29">
        <f t="shared" si="141"/>
        <v>0</v>
      </c>
      <c r="Z399" s="29">
        <v>0</v>
      </c>
      <c r="AA399" s="29">
        <f t="shared" si="142"/>
        <v>0</v>
      </c>
      <c r="AB399" s="29">
        <v>0</v>
      </c>
      <c r="AC399" s="29">
        <f t="shared" si="143"/>
        <v>0</v>
      </c>
      <c r="AD399" s="29">
        <v>0</v>
      </c>
      <c r="AE399" s="29">
        <f t="shared" si="144"/>
        <v>0</v>
      </c>
      <c r="AF399" s="29">
        <v>0</v>
      </c>
      <c r="AG399" s="29">
        <f t="shared" si="145"/>
        <v>0</v>
      </c>
      <c r="AH399" s="29">
        <v>0</v>
      </c>
      <c r="AI399" s="29">
        <f t="shared" si="146"/>
        <v>0</v>
      </c>
      <c r="AJ399" s="29">
        <v>0</v>
      </c>
      <c r="AK399" s="29">
        <f t="shared" si="147"/>
        <v>0</v>
      </c>
      <c r="AL399" s="29">
        <v>0</v>
      </c>
      <c r="AM399" s="29">
        <f t="shared" si="148"/>
        <v>0</v>
      </c>
      <c r="AN399" s="29">
        <v>0</v>
      </c>
      <c r="AO399" s="29">
        <f t="shared" si="149"/>
        <v>0</v>
      </c>
      <c r="AP399" s="29">
        <v>0</v>
      </c>
      <c r="AQ399" s="29">
        <f t="shared" si="150"/>
        <v>0</v>
      </c>
      <c r="AR399" s="29">
        <v>0</v>
      </c>
      <c r="AS399" s="29">
        <f t="shared" si="151"/>
        <v>0</v>
      </c>
      <c r="AT399" s="29">
        <v>0</v>
      </c>
      <c r="AU399" s="29">
        <f t="shared" si="152"/>
        <v>0</v>
      </c>
      <c r="AV399" s="29">
        <v>0</v>
      </c>
      <c r="AW399" s="29">
        <f t="shared" si="153"/>
        <v>0</v>
      </c>
    </row>
    <row r="400" spans="1:49">
      <c r="A400" s="2">
        <v>578</v>
      </c>
      <c r="B400" s="2" t="s">
        <v>205</v>
      </c>
      <c r="C400" s="2" t="s">
        <v>603</v>
      </c>
      <c r="D400" s="3">
        <v>237.48</v>
      </c>
      <c r="E400" s="3">
        <v>26.59</v>
      </c>
      <c r="F400" s="29">
        <v>0</v>
      </c>
      <c r="G400" s="29">
        <f t="shared" si="132"/>
        <v>0</v>
      </c>
      <c r="H400" s="29">
        <v>0</v>
      </c>
      <c r="I400" s="29">
        <f t="shared" si="133"/>
        <v>0</v>
      </c>
      <c r="J400" s="29">
        <v>1036800</v>
      </c>
      <c r="K400" s="29">
        <f t="shared" si="134"/>
        <v>1.5065156724548103E-3</v>
      </c>
      <c r="L400" s="29">
        <v>1317415.375</v>
      </c>
      <c r="M400" s="29">
        <f t="shared" si="135"/>
        <v>1.5007939344593645E-3</v>
      </c>
      <c r="N400" s="29">
        <v>0</v>
      </c>
      <c r="O400" s="29">
        <f t="shared" si="136"/>
        <v>0</v>
      </c>
      <c r="P400" s="29">
        <v>0</v>
      </c>
      <c r="Q400" s="29">
        <f t="shared" si="137"/>
        <v>0</v>
      </c>
      <c r="R400" s="29">
        <v>0</v>
      </c>
      <c r="S400" s="29">
        <f t="shared" si="138"/>
        <v>0</v>
      </c>
      <c r="T400" s="29">
        <v>0</v>
      </c>
      <c r="U400" s="29">
        <f t="shared" si="139"/>
        <v>0</v>
      </c>
      <c r="V400" s="29">
        <v>0</v>
      </c>
      <c r="W400" s="29">
        <f t="shared" si="140"/>
        <v>0</v>
      </c>
      <c r="X400" s="29">
        <v>0</v>
      </c>
      <c r="Y400" s="29">
        <f t="shared" si="141"/>
        <v>0</v>
      </c>
      <c r="Z400" s="29">
        <v>0</v>
      </c>
      <c r="AA400" s="29">
        <f t="shared" si="142"/>
        <v>0</v>
      </c>
      <c r="AB400" s="29">
        <v>0</v>
      </c>
      <c r="AC400" s="29">
        <f t="shared" si="143"/>
        <v>0</v>
      </c>
      <c r="AD400" s="29">
        <v>0</v>
      </c>
      <c r="AE400" s="29">
        <f t="shared" si="144"/>
        <v>0</v>
      </c>
      <c r="AF400" s="29">
        <v>0</v>
      </c>
      <c r="AG400" s="29">
        <f t="shared" si="145"/>
        <v>0</v>
      </c>
      <c r="AH400" s="29">
        <v>0</v>
      </c>
      <c r="AI400" s="29">
        <f t="shared" si="146"/>
        <v>0</v>
      </c>
      <c r="AJ400" s="29">
        <v>0</v>
      </c>
      <c r="AK400" s="29">
        <f t="shared" si="147"/>
        <v>0</v>
      </c>
      <c r="AL400" s="29">
        <v>0</v>
      </c>
      <c r="AM400" s="29">
        <f t="shared" si="148"/>
        <v>0</v>
      </c>
      <c r="AN400" s="29">
        <v>0</v>
      </c>
      <c r="AO400" s="29">
        <f t="shared" si="149"/>
        <v>0</v>
      </c>
      <c r="AP400" s="29">
        <v>0</v>
      </c>
      <c r="AQ400" s="29">
        <f t="shared" si="150"/>
        <v>0</v>
      </c>
      <c r="AR400" s="29">
        <v>0</v>
      </c>
      <c r="AS400" s="29">
        <f t="shared" si="151"/>
        <v>0</v>
      </c>
      <c r="AT400" s="29">
        <v>0</v>
      </c>
      <c r="AU400" s="29">
        <f t="shared" si="152"/>
        <v>0</v>
      </c>
      <c r="AV400" s="29">
        <v>0</v>
      </c>
      <c r="AW400" s="29">
        <f t="shared" si="153"/>
        <v>0</v>
      </c>
    </row>
    <row r="401" spans="1:49">
      <c r="A401" s="2">
        <v>579</v>
      </c>
      <c r="B401" s="2" t="s">
        <v>205</v>
      </c>
      <c r="C401" s="2" t="s">
        <v>604</v>
      </c>
      <c r="D401" s="3">
        <v>237.6</v>
      </c>
      <c r="E401" s="3">
        <v>16.16</v>
      </c>
      <c r="F401" s="29">
        <v>0</v>
      </c>
      <c r="G401" s="29">
        <f t="shared" si="132"/>
        <v>0</v>
      </c>
      <c r="H401" s="29">
        <v>0</v>
      </c>
      <c r="I401" s="29">
        <f t="shared" si="133"/>
        <v>0</v>
      </c>
      <c r="J401" s="29">
        <v>0</v>
      </c>
      <c r="K401" s="29">
        <f t="shared" si="134"/>
        <v>0</v>
      </c>
      <c r="L401" s="29">
        <v>0</v>
      </c>
      <c r="M401" s="29">
        <f t="shared" si="135"/>
        <v>0</v>
      </c>
      <c r="N401" s="29">
        <v>0</v>
      </c>
      <c r="O401" s="29">
        <f t="shared" si="136"/>
        <v>0</v>
      </c>
      <c r="P401" s="29">
        <v>0</v>
      </c>
      <c r="Q401" s="29">
        <f t="shared" si="137"/>
        <v>0</v>
      </c>
      <c r="R401" s="29">
        <v>0</v>
      </c>
      <c r="S401" s="29">
        <f t="shared" si="138"/>
        <v>0</v>
      </c>
      <c r="T401" s="29">
        <v>0</v>
      </c>
      <c r="U401" s="29">
        <f t="shared" si="139"/>
        <v>0</v>
      </c>
      <c r="V401" s="29">
        <v>0</v>
      </c>
      <c r="W401" s="29">
        <f t="shared" si="140"/>
        <v>0</v>
      </c>
      <c r="X401" s="29">
        <v>0</v>
      </c>
      <c r="Y401" s="29">
        <f t="shared" si="141"/>
        <v>0</v>
      </c>
      <c r="Z401" s="29">
        <v>0</v>
      </c>
      <c r="AA401" s="29">
        <f t="shared" si="142"/>
        <v>0</v>
      </c>
      <c r="AB401" s="29">
        <v>0</v>
      </c>
      <c r="AC401" s="29">
        <f t="shared" si="143"/>
        <v>0</v>
      </c>
      <c r="AD401" s="29">
        <v>0</v>
      </c>
      <c r="AE401" s="29">
        <f t="shared" si="144"/>
        <v>0</v>
      </c>
      <c r="AF401" s="29">
        <v>827306.625</v>
      </c>
      <c r="AG401" s="29">
        <f t="shared" si="145"/>
        <v>3.8973091139883724E-3</v>
      </c>
      <c r="AH401" s="29">
        <v>0</v>
      </c>
      <c r="AI401" s="29">
        <f t="shared" si="146"/>
        <v>0</v>
      </c>
      <c r="AJ401" s="29">
        <v>0</v>
      </c>
      <c r="AK401" s="29">
        <f t="shared" si="147"/>
        <v>0</v>
      </c>
      <c r="AL401" s="29">
        <v>0</v>
      </c>
      <c r="AM401" s="29">
        <f t="shared" si="148"/>
        <v>0</v>
      </c>
      <c r="AN401" s="29">
        <v>0</v>
      </c>
      <c r="AO401" s="29">
        <f t="shared" si="149"/>
        <v>0</v>
      </c>
      <c r="AP401" s="29">
        <v>0</v>
      </c>
      <c r="AQ401" s="29">
        <f t="shared" si="150"/>
        <v>0</v>
      </c>
      <c r="AR401" s="29">
        <v>0</v>
      </c>
      <c r="AS401" s="29">
        <f t="shared" si="151"/>
        <v>0</v>
      </c>
      <c r="AT401" s="29">
        <v>0</v>
      </c>
      <c r="AU401" s="29">
        <f t="shared" si="152"/>
        <v>0</v>
      </c>
      <c r="AV401" s="29">
        <v>0</v>
      </c>
      <c r="AW401" s="29">
        <f t="shared" si="153"/>
        <v>0</v>
      </c>
    </row>
    <row r="402" spans="1:49">
      <c r="A402" s="2">
        <v>580</v>
      </c>
      <c r="B402" s="2" t="s">
        <v>205</v>
      </c>
      <c r="C402" s="2" t="s">
        <v>605</v>
      </c>
      <c r="D402" s="3">
        <v>238.2</v>
      </c>
      <c r="E402" s="3">
        <v>23.31</v>
      </c>
      <c r="F402" s="29">
        <v>0</v>
      </c>
      <c r="G402" s="29">
        <f t="shared" si="132"/>
        <v>0</v>
      </c>
      <c r="H402" s="29">
        <v>0</v>
      </c>
      <c r="I402" s="29">
        <f t="shared" si="133"/>
        <v>0</v>
      </c>
      <c r="J402" s="29">
        <v>0</v>
      </c>
      <c r="K402" s="29">
        <f t="shared" si="134"/>
        <v>0</v>
      </c>
      <c r="L402" s="29">
        <v>0</v>
      </c>
      <c r="M402" s="29">
        <f t="shared" si="135"/>
        <v>0</v>
      </c>
      <c r="N402" s="29">
        <v>0</v>
      </c>
      <c r="O402" s="29">
        <f t="shared" si="136"/>
        <v>0</v>
      </c>
      <c r="P402" s="29">
        <v>852266.6875</v>
      </c>
      <c r="Q402" s="29">
        <f t="shared" si="137"/>
        <v>8.8274890557728247E-4</v>
      </c>
      <c r="R402" s="29">
        <v>5569200</v>
      </c>
      <c r="S402" s="29">
        <f t="shared" si="138"/>
        <v>5.2078952341749396E-3</v>
      </c>
      <c r="T402" s="29">
        <v>1817766.625</v>
      </c>
      <c r="U402" s="29">
        <f t="shared" si="139"/>
        <v>1.8448333117848696E-3</v>
      </c>
      <c r="V402" s="29">
        <v>0</v>
      </c>
      <c r="W402" s="29">
        <f t="shared" si="140"/>
        <v>0</v>
      </c>
      <c r="X402" s="29">
        <v>0</v>
      </c>
      <c r="Y402" s="29">
        <f t="shared" si="141"/>
        <v>0</v>
      </c>
      <c r="Z402" s="29">
        <v>0</v>
      </c>
      <c r="AA402" s="29">
        <f t="shared" si="142"/>
        <v>0</v>
      </c>
      <c r="AB402" s="29">
        <v>0</v>
      </c>
      <c r="AC402" s="29">
        <f t="shared" si="143"/>
        <v>0</v>
      </c>
      <c r="AD402" s="29">
        <v>0</v>
      </c>
      <c r="AE402" s="29">
        <f t="shared" si="144"/>
        <v>0</v>
      </c>
      <c r="AF402" s="29">
        <v>0</v>
      </c>
      <c r="AG402" s="29">
        <f t="shared" si="145"/>
        <v>0</v>
      </c>
      <c r="AH402" s="29">
        <v>0</v>
      </c>
      <c r="AI402" s="29">
        <f t="shared" si="146"/>
        <v>0</v>
      </c>
      <c r="AJ402" s="29">
        <v>0</v>
      </c>
      <c r="AK402" s="29">
        <f t="shared" si="147"/>
        <v>0</v>
      </c>
      <c r="AL402" s="29">
        <v>0</v>
      </c>
      <c r="AM402" s="29">
        <f t="shared" si="148"/>
        <v>0</v>
      </c>
      <c r="AN402" s="29">
        <v>0</v>
      </c>
      <c r="AO402" s="29">
        <f t="shared" si="149"/>
        <v>0</v>
      </c>
      <c r="AP402" s="29">
        <v>0</v>
      </c>
      <c r="AQ402" s="29">
        <f t="shared" si="150"/>
        <v>0</v>
      </c>
      <c r="AR402" s="29">
        <v>0</v>
      </c>
      <c r="AS402" s="29">
        <f t="shared" si="151"/>
        <v>0</v>
      </c>
      <c r="AT402" s="29">
        <v>0</v>
      </c>
      <c r="AU402" s="29">
        <f t="shared" si="152"/>
        <v>0</v>
      </c>
      <c r="AV402" s="29">
        <v>0</v>
      </c>
      <c r="AW402" s="29">
        <f t="shared" si="153"/>
        <v>0</v>
      </c>
    </row>
    <row r="403" spans="1:49">
      <c r="A403" s="2">
        <v>581</v>
      </c>
      <c r="B403" s="2" t="s">
        <v>205</v>
      </c>
      <c r="C403" s="2" t="s">
        <v>606</v>
      </c>
      <c r="D403" s="3">
        <v>238.44</v>
      </c>
      <c r="E403" s="3">
        <v>24</v>
      </c>
      <c r="F403" s="29">
        <v>0</v>
      </c>
      <c r="G403" s="29">
        <f t="shared" si="132"/>
        <v>0</v>
      </c>
      <c r="H403" s="29">
        <v>0</v>
      </c>
      <c r="I403" s="29">
        <f t="shared" si="133"/>
        <v>0</v>
      </c>
      <c r="J403" s="29">
        <v>0</v>
      </c>
      <c r="K403" s="29">
        <f t="shared" si="134"/>
        <v>0</v>
      </c>
      <c r="L403" s="29">
        <v>0</v>
      </c>
      <c r="M403" s="29">
        <f t="shared" si="135"/>
        <v>0</v>
      </c>
      <c r="N403" s="29">
        <v>0</v>
      </c>
      <c r="O403" s="29">
        <f t="shared" si="136"/>
        <v>0</v>
      </c>
      <c r="P403" s="29">
        <v>0</v>
      </c>
      <c r="Q403" s="29">
        <f t="shared" si="137"/>
        <v>0</v>
      </c>
      <c r="R403" s="29">
        <v>1430784</v>
      </c>
      <c r="S403" s="29">
        <f t="shared" si="138"/>
        <v>1.3379611388949502E-3</v>
      </c>
      <c r="T403" s="29">
        <v>650273.6875</v>
      </c>
      <c r="U403" s="29">
        <f t="shared" si="139"/>
        <v>6.5995631341134588E-4</v>
      </c>
      <c r="V403" s="29">
        <v>0</v>
      </c>
      <c r="W403" s="29">
        <f t="shared" si="140"/>
        <v>0</v>
      </c>
      <c r="X403" s="29">
        <v>0</v>
      </c>
      <c r="Y403" s="29">
        <f t="shared" si="141"/>
        <v>0</v>
      </c>
      <c r="Z403" s="29">
        <v>0</v>
      </c>
      <c r="AA403" s="29">
        <f t="shared" si="142"/>
        <v>0</v>
      </c>
      <c r="AB403" s="29">
        <v>0</v>
      </c>
      <c r="AC403" s="29">
        <f t="shared" si="143"/>
        <v>0</v>
      </c>
      <c r="AD403" s="29">
        <v>0</v>
      </c>
      <c r="AE403" s="29">
        <f t="shared" si="144"/>
        <v>0</v>
      </c>
      <c r="AF403" s="29">
        <v>0</v>
      </c>
      <c r="AG403" s="29">
        <f t="shared" si="145"/>
        <v>0</v>
      </c>
      <c r="AH403" s="29">
        <v>0</v>
      </c>
      <c r="AI403" s="29">
        <f t="shared" si="146"/>
        <v>0</v>
      </c>
      <c r="AJ403" s="29">
        <v>0</v>
      </c>
      <c r="AK403" s="29">
        <f t="shared" si="147"/>
        <v>0</v>
      </c>
      <c r="AL403" s="29">
        <v>0</v>
      </c>
      <c r="AM403" s="29">
        <f t="shared" si="148"/>
        <v>0</v>
      </c>
      <c r="AN403" s="29">
        <v>0</v>
      </c>
      <c r="AO403" s="29">
        <f t="shared" si="149"/>
        <v>0</v>
      </c>
      <c r="AP403" s="29">
        <v>0</v>
      </c>
      <c r="AQ403" s="29">
        <f t="shared" si="150"/>
        <v>0</v>
      </c>
      <c r="AR403" s="29">
        <v>0</v>
      </c>
      <c r="AS403" s="29">
        <f t="shared" si="151"/>
        <v>0</v>
      </c>
      <c r="AT403" s="29">
        <v>0</v>
      </c>
      <c r="AU403" s="29">
        <f t="shared" si="152"/>
        <v>0</v>
      </c>
      <c r="AV403" s="29">
        <v>0</v>
      </c>
      <c r="AW403" s="29">
        <f t="shared" si="153"/>
        <v>0</v>
      </c>
    </row>
    <row r="404" spans="1:49">
      <c r="A404" s="2">
        <v>582</v>
      </c>
      <c r="B404" s="2" t="s">
        <v>205</v>
      </c>
      <c r="C404" s="2" t="s">
        <v>607</v>
      </c>
      <c r="D404" s="3">
        <v>239.28</v>
      </c>
      <c r="E404" s="3">
        <v>17.47</v>
      </c>
      <c r="F404" s="29">
        <v>0</v>
      </c>
      <c r="G404" s="29">
        <f t="shared" si="132"/>
        <v>0</v>
      </c>
      <c r="H404" s="29">
        <v>0</v>
      </c>
      <c r="I404" s="29">
        <f t="shared" si="133"/>
        <v>0</v>
      </c>
      <c r="J404" s="29">
        <v>0</v>
      </c>
      <c r="K404" s="29">
        <f t="shared" si="134"/>
        <v>0</v>
      </c>
      <c r="L404" s="29">
        <v>0</v>
      </c>
      <c r="M404" s="29">
        <f t="shared" si="135"/>
        <v>0</v>
      </c>
      <c r="N404" s="29">
        <v>0</v>
      </c>
      <c r="O404" s="29">
        <f t="shared" si="136"/>
        <v>0</v>
      </c>
      <c r="P404" s="29">
        <v>0</v>
      </c>
      <c r="Q404" s="29">
        <f t="shared" si="137"/>
        <v>0</v>
      </c>
      <c r="R404" s="29">
        <v>0</v>
      </c>
      <c r="S404" s="29">
        <f t="shared" si="138"/>
        <v>0</v>
      </c>
      <c r="T404" s="29">
        <v>0</v>
      </c>
      <c r="U404" s="29">
        <f t="shared" si="139"/>
        <v>0</v>
      </c>
      <c r="V404" s="29">
        <v>2443421.5</v>
      </c>
      <c r="W404" s="29">
        <f t="shared" si="140"/>
        <v>5.9262033528582406E-3</v>
      </c>
      <c r="X404" s="29">
        <v>0</v>
      </c>
      <c r="Y404" s="29">
        <f t="shared" si="141"/>
        <v>0</v>
      </c>
      <c r="Z404" s="29">
        <v>31179.4921875</v>
      </c>
      <c r="AA404" s="29">
        <f t="shared" si="142"/>
        <v>1.1900459719834174E-4</v>
      </c>
      <c r="AB404" s="29">
        <v>182400</v>
      </c>
      <c r="AC404" s="29">
        <f t="shared" si="143"/>
        <v>5.966887299389841E-4</v>
      </c>
      <c r="AD404" s="29">
        <v>0</v>
      </c>
      <c r="AE404" s="29">
        <f t="shared" si="144"/>
        <v>0</v>
      </c>
      <c r="AF404" s="29">
        <v>0</v>
      </c>
      <c r="AG404" s="29">
        <f t="shared" si="145"/>
        <v>0</v>
      </c>
      <c r="AH404" s="29">
        <v>0</v>
      </c>
      <c r="AI404" s="29">
        <f t="shared" si="146"/>
        <v>0</v>
      </c>
      <c r="AJ404" s="29">
        <v>0</v>
      </c>
      <c r="AK404" s="29">
        <f t="shared" si="147"/>
        <v>0</v>
      </c>
      <c r="AL404" s="29">
        <v>0</v>
      </c>
      <c r="AM404" s="29">
        <f t="shared" si="148"/>
        <v>0</v>
      </c>
      <c r="AN404" s="29">
        <v>0</v>
      </c>
      <c r="AO404" s="29">
        <f t="shared" si="149"/>
        <v>0</v>
      </c>
      <c r="AP404" s="29">
        <v>0</v>
      </c>
      <c r="AQ404" s="29">
        <f t="shared" si="150"/>
        <v>0</v>
      </c>
      <c r="AR404" s="29">
        <v>0</v>
      </c>
      <c r="AS404" s="29">
        <f t="shared" si="151"/>
        <v>0</v>
      </c>
      <c r="AT404" s="29">
        <v>0</v>
      </c>
      <c r="AU404" s="29">
        <f t="shared" si="152"/>
        <v>0</v>
      </c>
      <c r="AV404" s="29">
        <v>0</v>
      </c>
      <c r="AW404" s="29">
        <f t="shared" si="153"/>
        <v>0</v>
      </c>
    </row>
    <row r="405" spans="1:49">
      <c r="A405" s="2">
        <v>583</v>
      </c>
      <c r="B405" s="2" t="s">
        <v>205</v>
      </c>
      <c r="C405" s="2" t="s">
        <v>608</v>
      </c>
      <c r="D405" s="3">
        <v>239.52</v>
      </c>
      <c r="E405" s="3">
        <v>15.48</v>
      </c>
      <c r="F405" s="29">
        <v>0</v>
      </c>
      <c r="G405" s="29">
        <f t="shared" si="132"/>
        <v>0</v>
      </c>
      <c r="H405" s="29">
        <v>0</v>
      </c>
      <c r="I405" s="29">
        <f t="shared" si="133"/>
        <v>0</v>
      </c>
      <c r="J405" s="29">
        <v>0</v>
      </c>
      <c r="K405" s="29">
        <f t="shared" si="134"/>
        <v>0</v>
      </c>
      <c r="L405" s="29">
        <v>0</v>
      </c>
      <c r="M405" s="29">
        <f t="shared" si="135"/>
        <v>0</v>
      </c>
      <c r="N405" s="29">
        <v>0</v>
      </c>
      <c r="O405" s="29">
        <f t="shared" si="136"/>
        <v>0</v>
      </c>
      <c r="P405" s="29">
        <v>0</v>
      </c>
      <c r="Q405" s="29">
        <f t="shared" si="137"/>
        <v>0</v>
      </c>
      <c r="R405" s="29">
        <v>0</v>
      </c>
      <c r="S405" s="29">
        <f t="shared" si="138"/>
        <v>0</v>
      </c>
      <c r="T405" s="29">
        <v>0</v>
      </c>
      <c r="U405" s="29">
        <f t="shared" si="139"/>
        <v>0</v>
      </c>
      <c r="V405" s="29">
        <v>0</v>
      </c>
      <c r="W405" s="29">
        <f t="shared" si="140"/>
        <v>0</v>
      </c>
      <c r="X405" s="29">
        <v>0</v>
      </c>
      <c r="Y405" s="29">
        <f t="shared" si="141"/>
        <v>0</v>
      </c>
      <c r="Z405" s="29">
        <v>3112500</v>
      </c>
      <c r="AA405" s="29">
        <f t="shared" si="142"/>
        <v>1.1879661366913936E-2</v>
      </c>
      <c r="AB405" s="29">
        <v>3146453.25</v>
      </c>
      <c r="AC405" s="29">
        <f t="shared" si="143"/>
        <v>1.0293054789226364E-2</v>
      </c>
      <c r="AD405" s="29">
        <v>3964547.5</v>
      </c>
      <c r="AE405" s="29">
        <f t="shared" si="144"/>
        <v>1.8485722376621619E-2</v>
      </c>
      <c r="AF405" s="29">
        <v>4256611.875</v>
      </c>
      <c r="AG405" s="29">
        <f t="shared" si="145"/>
        <v>2.0052217344625561E-2</v>
      </c>
      <c r="AH405" s="29">
        <v>0</v>
      </c>
      <c r="AI405" s="29">
        <f t="shared" si="146"/>
        <v>0</v>
      </c>
      <c r="AJ405" s="29">
        <v>0</v>
      </c>
      <c r="AK405" s="29">
        <f t="shared" si="147"/>
        <v>0</v>
      </c>
      <c r="AL405" s="29">
        <v>115600</v>
      </c>
      <c r="AM405" s="29">
        <f t="shared" si="148"/>
        <v>1.0193301561585524E-3</v>
      </c>
      <c r="AN405" s="29">
        <v>0</v>
      </c>
      <c r="AO405" s="29">
        <f t="shared" si="149"/>
        <v>0</v>
      </c>
      <c r="AP405" s="29">
        <v>0</v>
      </c>
      <c r="AQ405" s="29">
        <f t="shared" si="150"/>
        <v>0</v>
      </c>
      <c r="AR405" s="29">
        <v>0</v>
      </c>
      <c r="AS405" s="29">
        <f t="shared" si="151"/>
        <v>0</v>
      </c>
      <c r="AT405" s="29">
        <v>0</v>
      </c>
      <c r="AU405" s="29">
        <f t="shared" si="152"/>
        <v>0</v>
      </c>
      <c r="AV405" s="29">
        <v>0</v>
      </c>
      <c r="AW405" s="29">
        <f t="shared" si="153"/>
        <v>0</v>
      </c>
    </row>
    <row r="406" spans="1:49">
      <c r="A406" s="2">
        <v>584</v>
      </c>
      <c r="B406" s="2" t="s">
        <v>205</v>
      </c>
      <c r="C406" s="2" t="s">
        <v>609</v>
      </c>
      <c r="D406" s="3">
        <v>241.56</v>
      </c>
      <c r="E406" s="3">
        <v>25.78</v>
      </c>
      <c r="F406" s="29">
        <v>0</v>
      </c>
      <c r="G406" s="29">
        <f t="shared" si="132"/>
        <v>0</v>
      </c>
      <c r="H406" s="29">
        <v>0</v>
      </c>
      <c r="I406" s="29">
        <f t="shared" si="133"/>
        <v>0</v>
      </c>
      <c r="J406" s="29">
        <v>2608933.25</v>
      </c>
      <c r="K406" s="29">
        <f t="shared" si="134"/>
        <v>3.7908939327869055E-3</v>
      </c>
      <c r="L406" s="29">
        <v>2580750</v>
      </c>
      <c r="M406" s="29">
        <f t="shared" si="135"/>
        <v>2.9399793108957793E-3</v>
      </c>
      <c r="N406" s="29">
        <v>5269082.5</v>
      </c>
      <c r="O406" s="29">
        <f t="shared" si="136"/>
        <v>5.075504839932978E-3</v>
      </c>
      <c r="P406" s="29">
        <v>0</v>
      </c>
      <c r="Q406" s="29">
        <f t="shared" si="137"/>
        <v>0</v>
      </c>
      <c r="R406" s="29">
        <v>0</v>
      </c>
      <c r="S406" s="29">
        <f t="shared" si="138"/>
        <v>0</v>
      </c>
      <c r="T406" s="29">
        <v>0</v>
      </c>
      <c r="U406" s="29">
        <f t="shared" si="139"/>
        <v>0</v>
      </c>
      <c r="V406" s="29">
        <v>0</v>
      </c>
      <c r="W406" s="29">
        <f t="shared" si="140"/>
        <v>0</v>
      </c>
      <c r="X406" s="29">
        <v>0</v>
      </c>
      <c r="Y406" s="29">
        <f t="shared" si="141"/>
        <v>0</v>
      </c>
      <c r="Z406" s="29">
        <v>0</v>
      </c>
      <c r="AA406" s="29">
        <f t="shared" si="142"/>
        <v>0</v>
      </c>
      <c r="AB406" s="29">
        <v>0</v>
      </c>
      <c r="AC406" s="29">
        <f t="shared" si="143"/>
        <v>0</v>
      </c>
      <c r="AD406" s="29">
        <v>0</v>
      </c>
      <c r="AE406" s="29">
        <f t="shared" si="144"/>
        <v>0</v>
      </c>
      <c r="AF406" s="29">
        <v>0</v>
      </c>
      <c r="AG406" s="29">
        <f t="shared" si="145"/>
        <v>0</v>
      </c>
      <c r="AH406" s="29">
        <v>0</v>
      </c>
      <c r="AI406" s="29">
        <f t="shared" si="146"/>
        <v>0</v>
      </c>
      <c r="AJ406" s="29">
        <v>0</v>
      </c>
      <c r="AK406" s="29">
        <f t="shared" si="147"/>
        <v>0</v>
      </c>
      <c r="AL406" s="29">
        <v>0</v>
      </c>
      <c r="AM406" s="29">
        <f t="shared" si="148"/>
        <v>0</v>
      </c>
      <c r="AN406" s="29">
        <v>0</v>
      </c>
      <c r="AO406" s="29">
        <f t="shared" si="149"/>
        <v>0</v>
      </c>
      <c r="AP406" s="29">
        <v>0</v>
      </c>
      <c r="AQ406" s="29">
        <f t="shared" si="150"/>
        <v>0</v>
      </c>
      <c r="AR406" s="29">
        <v>0</v>
      </c>
      <c r="AS406" s="29">
        <f t="shared" si="151"/>
        <v>0</v>
      </c>
      <c r="AT406" s="29">
        <v>0</v>
      </c>
      <c r="AU406" s="29">
        <f t="shared" si="152"/>
        <v>0</v>
      </c>
      <c r="AV406" s="29">
        <v>0</v>
      </c>
      <c r="AW406" s="29">
        <f t="shared" si="153"/>
        <v>0</v>
      </c>
    </row>
    <row r="407" spans="1:49">
      <c r="A407" s="2">
        <v>585</v>
      </c>
      <c r="B407" s="2" t="s">
        <v>205</v>
      </c>
      <c r="C407" s="2" t="s">
        <v>610</v>
      </c>
      <c r="D407" s="3">
        <v>242.4</v>
      </c>
      <c r="E407" s="3">
        <v>20.93</v>
      </c>
      <c r="F407" s="29">
        <v>0</v>
      </c>
      <c r="G407" s="29">
        <f t="shared" si="132"/>
        <v>0</v>
      </c>
      <c r="H407" s="29">
        <v>0</v>
      </c>
      <c r="I407" s="29">
        <f t="shared" si="133"/>
        <v>0</v>
      </c>
      <c r="J407" s="29">
        <v>0</v>
      </c>
      <c r="K407" s="29">
        <f t="shared" si="134"/>
        <v>0</v>
      </c>
      <c r="L407" s="29">
        <v>0</v>
      </c>
      <c r="M407" s="29">
        <f t="shared" si="135"/>
        <v>0</v>
      </c>
      <c r="N407" s="29">
        <v>0</v>
      </c>
      <c r="O407" s="29">
        <f t="shared" si="136"/>
        <v>0</v>
      </c>
      <c r="P407" s="29">
        <v>0</v>
      </c>
      <c r="Q407" s="29">
        <f t="shared" si="137"/>
        <v>0</v>
      </c>
      <c r="R407" s="29">
        <v>3080448</v>
      </c>
      <c r="S407" s="29">
        <f t="shared" si="138"/>
        <v>2.8806023231925095E-3</v>
      </c>
      <c r="T407" s="29">
        <v>2724733.25</v>
      </c>
      <c r="U407" s="29">
        <f t="shared" si="139"/>
        <v>2.7653047405509774E-3</v>
      </c>
      <c r="V407" s="29">
        <v>0</v>
      </c>
      <c r="W407" s="29">
        <f t="shared" si="140"/>
        <v>0</v>
      </c>
      <c r="X407" s="29">
        <v>0</v>
      </c>
      <c r="Y407" s="29">
        <f t="shared" si="141"/>
        <v>0</v>
      </c>
      <c r="Z407" s="29">
        <v>0</v>
      </c>
      <c r="AA407" s="29">
        <f t="shared" si="142"/>
        <v>0</v>
      </c>
      <c r="AB407" s="29">
        <v>0</v>
      </c>
      <c r="AC407" s="29">
        <f t="shared" si="143"/>
        <v>0</v>
      </c>
      <c r="AD407" s="29">
        <v>0</v>
      </c>
      <c r="AE407" s="29">
        <f t="shared" si="144"/>
        <v>0</v>
      </c>
      <c r="AF407" s="29">
        <v>0</v>
      </c>
      <c r="AG407" s="29">
        <f t="shared" si="145"/>
        <v>0</v>
      </c>
      <c r="AH407" s="29">
        <v>0</v>
      </c>
      <c r="AI407" s="29">
        <f t="shared" si="146"/>
        <v>0</v>
      </c>
      <c r="AJ407" s="29">
        <v>0</v>
      </c>
      <c r="AK407" s="29">
        <f t="shared" si="147"/>
        <v>0</v>
      </c>
      <c r="AL407" s="29">
        <v>0</v>
      </c>
      <c r="AM407" s="29">
        <f t="shared" si="148"/>
        <v>0</v>
      </c>
      <c r="AN407" s="29">
        <v>0</v>
      </c>
      <c r="AO407" s="29">
        <f t="shared" si="149"/>
        <v>0</v>
      </c>
      <c r="AP407" s="29">
        <v>0</v>
      </c>
      <c r="AQ407" s="29">
        <f t="shared" si="150"/>
        <v>0</v>
      </c>
      <c r="AR407" s="29">
        <v>0</v>
      </c>
      <c r="AS407" s="29">
        <f t="shared" si="151"/>
        <v>0</v>
      </c>
      <c r="AT407" s="29">
        <v>0</v>
      </c>
      <c r="AU407" s="29">
        <f t="shared" si="152"/>
        <v>0</v>
      </c>
      <c r="AV407" s="29">
        <v>0</v>
      </c>
      <c r="AW407" s="29">
        <f t="shared" si="153"/>
        <v>0</v>
      </c>
    </row>
    <row r="408" spans="1:49">
      <c r="A408" s="2">
        <v>586</v>
      </c>
      <c r="B408" s="2" t="s">
        <v>205</v>
      </c>
      <c r="C408" s="2" t="s">
        <v>611</v>
      </c>
      <c r="D408" s="3">
        <v>242.52</v>
      </c>
      <c r="E408" s="3">
        <v>17.82</v>
      </c>
      <c r="F408" s="29">
        <v>9546000</v>
      </c>
      <c r="G408" s="29">
        <f t="shared" si="132"/>
        <v>6.4034181403773413E-2</v>
      </c>
      <c r="H408" s="29">
        <v>10585385</v>
      </c>
      <c r="I408" s="29">
        <f t="shared" si="133"/>
        <v>6.9577432547714979E-2</v>
      </c>
      <c r="J408" s="29">
        <v>9249347</v>
      </c>
      <c r="K408" s="29">
        <f t="shared" si="134"/>
        <v>1.3439705068936035E-2</v>
      </c>
      <c r="L408" s="29">
        <v>8655750</v>
      </c>
      <c r="M408" s="29">
        <f t="shared" si="135"/>
        <v>9.8605932075118245E-3</v>
      </c>
      <c r="N408" s="29">
        <v>8933647</v>
      </c>
      <c r="O408" s="29">
        <f t="shared" si="136"/>
        <v>8.6054391038198254E-3</v>
      </c>
      <c r="P408" s="29">
        <v>9627106</v>
      </c>
      <c r="Q408" s="29">
        <f t="shared" si="137"/>
        <v>9.971429612372934E-3</v>
      </c>
      <c r="R408" s="29">
        <v>9468988</v>
      </c>
      <c r="S408" s="29">
        <f t="shared" si="138"/>
        <v>8.8546824458916335E-3</v>
      </c>
      <c r="T408" s="29">
        <v>9088753</v>
      </c>
      <c r="U408" s="29">
        <f t="shared" si="139"/>
        <v>9.22408524085685E-3</v>
      </c>
      <c r="V408" s="29">
        <v>9588706</v>
      </c>
      <c r="W408" s="29">
        <f t="shared" si="140"/>
        <v>2.325616830611171E-2</v>
      </c>
      <c r="X408" s="29">
        <v>8806000</v>
      </c>
      <c r="Y408" s="29">
        <f t="shared" si="141"/>
        <v>2.3943782399659604E-2</v>
      </c>
      <c r="Z408" s="29">
        <v>9142965</v>
      </c>
      <c r="AA408" s="29">
        <f t="shared" si="142"/>
        <v>3.4896490952464665E-2</v>
      </c>
      <c r="AB408" s="29">
        <v>8253741</v>
      </c>
      <c r="AC408" s="29">
        <f t="shared" si="143"/>
        <v>2.700062628582961E-2</v>
      </c>
      <c r="AD408" s="29">
        <v>8149642</v>
      </c>
      <c r="AE408" s="29">
        <f t="shared" si="144"/>
        <v>3.7999801864110686E-2</v>
      </c>
      <c r="AF408" s="29">
        <v>8194259</v>
      </c>
      <c r="AG408" s="29">
        <f t="shared" si="145"/>
        <v>3.8601842796896796E-2</v>
      </c>
      <c r="AH408" s="29">
        <v>7749750</v>
      </c>
      <c r="AI408" s="29">
        <f t="shared" si="146"/>
        <v>3.1763217910029902E-2</v>
      </c>
      <c r="AJ408" s="29">
        <v>7036235.5</v>
      </c>
      <c r="AK408" s="29">
        <f t="shared" si="147"/>
        <v>2.7398152020759823E-2</v>
      </c>
      <c r="AL408" s="29">
        <v>7057500</v>
      </c>
      <c r="AM408" s="29">
        <f t="shared" si="148"/>
        <v>6.2231164161669413E-2</v>
      </c>
      <c r="AN408" s="29">
        <v>7006500</v>
      </c>
      <c r="AO408" s="29">
        <f t="shared" si="149"/>
        <v>6.2140909059272012E-2</v>
      </c>
      <c r="AP408" s="29">
        <v>6608089</v>
      </c>
      <c r="AQ408" s="29">
        <f t="shared" si="150"/>
        <v>5.519248782737516E-2</v>
      </c>
      <c r="AR408" s="29">
        <v>5193066.5</v>
      </c>
      <c r="AS408" s="29">
        <f t="shared" si="151"/>
        <v>4.9987666484246879E-2</v>
      </c>
      <c r="AT408" s="29">
        <v>6444750</v>
      </c>
      <c r="AU408" s="29">
        <f t="shared" si="152"/>
        <v>4.6743241254028019E-2</v>
      </c>
      <c r="AV408" s="29">
        <v>5968853.5</v>
      </c>
      <c r="AW408" s="29">
        <f t="shared" si="153"/>
        <v>4.032083166407853E-2</v>
      </c>
    </row>
    <row r="409" spans="1:49">
      <c r="A409" s="2">
        <v>587</v>
      </c>
      <c r="B409" s="2" t="s">
        <v>205</v>
      </c>
      <c r="C409" s="2" t="s">
        <v>612</v>
      </c>
      <c r="D409" s="3">
        <v>245.28</v>
      </c>
      <c r="E409" s="3">
        <v>19.64</v>
      </c>
      <c r="F409" s="29">
        <v>0</v>
      </c>
      <c r="G409" s="29">
        <f t="shared" si="132"/>
        <v>0</v>
      </c>
      <c r="H409" s="29">
        <v>0</v>
      </c>
      <c r="I409" s="29">
        <f t="shared" si="133"/>
        <v>0</v>
      </c>
      <c r="J409" s="29">
        <v>0</v>
      </c>
      <c r="K409" s="29">
        <f t="shared" si="134"/>
        <v>0</v>
      </c>
      <c r="L409" s="29">
        <v>0</v>
      </c>
      <c r="M409" s="29">
        <f t="shared" si="135"/>
        <v>0</v>
      </c>
      <c r="N409" s="29">
        <v>0</v>
      </c>
      <c r="O409" s="29">
        <f t="shared" si="136"/>
        <v>0</v>
      </c>
      <c r="P409" s="29">
        <v>0</v>
      </c>
      <c r="Q409" s="29">
        <f t="shared" si="137"/>
        <v>0</v>
      </c>
      <c r="R409" s="29">
        <v>1698480</v>
      </c>
      <c r="S409" s="29">
        <f t="shared" si="138"/>
        <v>1.5882902207393253E-3</v>
      </c>
      <c r="T409" s="29">
        <v>1626800</v>
      </c>
      <c r="U409" s="29">
        <f t="shared" si="139"/>
        <v>1.651023178848179E-3</v>
      </c>
      <c r="V409" s="29">
        <v>2293760</v>
      </c>
      <c r="W409" s="29">
        <f t="shared" si="140"/>
        <v>5.5632187089505918E-3</v>
      </c>
      <c r="X409" s="29">
        <v>1311623.5</v>
      </c>
      <c r="Y409" s="29">
        <f t="shared" si="141"/>
        <v>3.5663442737088268E-3</v>
      </c>
      <c r="Z409" s="29">
        <v>0</v>
      </c>
      <c r="AA409" s="29">
        <f t="shared" si="142"/>
        <v>0</v>
      </c>
      <c r="AB409" s="29">
        <v>0</v>
      </c>
      <c r="AC409" s="29">
        <f t="shared" si="143"/>
        <v>0</v>
      </c>
      <c r="AD409" s="29">
        <v>0</v>
      </c>
      <c r="AE409" s="29">
        <f t="shared" si="144"/>
        <v>0</v>
      </c>
      <c r="AF409" s="29">
        <v>0</v>
      </c>
      <c r="AG409" s="29">
        <f t="shared" si="145"/>
        <v>0</v>
      </c>
      <c r="AH409" s="29">
        <v>0</v>
      </c>
      <c r="AI409" s="29">
        <f t="shared" si="146"/>
        <v>0</v>
      </c>
      <c r="AJ409" s="29">
        <v>0</v>
      </c>
      <c r="AK409" s="29">
        <f t="shared" si="147"/>
        <v>0</v>
      </c>
      <c r="AL409" s="29">
        <v>0</v>
      </c>
      <c r="AM409" s="29">
        <f t="shared" si="148"/>
        <v>0</v>
      </c>
      <c r="AN409" s="29">
        <v>0</v>
      </c>
      <c r="AO409" s="29">
        <f t="shared" si="149"/>
        <v>0</v>
      </c>
      <c r="AP409" s="29">
        <v>0</v>
      </c>
      <c r="AQ409" s="29">
        <f t="shared" si="150"/>
        <v>0</v>
      </c>
      <c r="AR409" s="29">
        <v>0</v>
      </c>
      <c r="AS409" s="29">
        <f t="shared" si="151"/>
        <v>0</v>
      </c>
      <c r="AT409" s="29">
        <v>0</v>
      </c>
      <c r="AU409" s="29">
        <f t="shared" si="152"/>
        <v>0</v>
      </c>
      <c r="AV409" s="29">
        <v>0</v>
      </c>
      <c r="AW409" s="29">
        <f t="shared" si="153"/>
        <v>0</v>
      </c>
    </row>
    <row r="410" spans="1:49">
      <c r="A410" s="2">
        <v>588</v>
      </c>
      <c r="B410" s="2" t="s">
        <v>205</v>
      </c>
      <c r="C410" s="2" t="s">
        <v>613</v>
      </c>
      <c r="D410" s="3">
        <v>245.28</v>
      </c>
      <c r="E410" s="3">
        <v>20.079999999999998</v>
      </c>
      <c r="F410" s="29">
        <v>0</v>
      </c>
      <c r="G410" s="29">
        <f t="shared" si="132"/>
        <v>0</v>
      </c>
      <c r="H410" s="29">
        <v>0</v>
      </c>
      <c r="I410" s="29">
        <f t="shared" si="133"/>
        <v>0</v>
      </c>
      <c r="J410" s="29">
        <v>0</v>
      </c>
      <c r="K410" s="29">
        <f t="shared" si="134"/>
        <v>0</v>
      </c>
      <c r="L410" s="29">
        <v>0</v>
      </c>
      <c r="M410" s="29">
        <f t="shared" si="135"/>
        <v>0</v>
      </c>
      <c r="N410" s="29">
        <v>0</v>
      </c>
      <c r="O410" s="29">
        <f t="shared" si="136"/>
        <v>0</v>
      </c>
      <c r="P410" s="29">
        <v>0</v>
      </c>
      <c r="Q410" s="29">
        <f t="shared" si="137"/>
        <v>0</v>
      </c>
      <c r="R410" s="29">
        <v>1001000</v>
      </c>
      <c r="S410" s="29">
        <f t="shared" si="138"/>
        <v>9.3605960091379631E-4</v>
      </c>
      <c r="T410" s="29">
        <v>646000</v>
      </c>
      <c r="U410" s="29">
        <f t="shared" si="139"/>
        <v>6.5561899037123409E-4</v>
      </c>
      <c r="V410" s="29">
        <v>0</v>
      </c>
      <c r="W410" s="29">
        <f t="shared" si="140"/>
        <v>0</v>
      </c>
      <c r="X410" s="29">
        <v>0</v>
      </c>
      <c r="Y410" s="29">
        <f t="shared" si="141"/>
        <v>0</v>
      </c>
      <c r="Z410" s="29">
        <v>0</v>
      </c>
      <c r="AA410" s="29">
        <f t="shared" si="142"/>
        <v>0</v>
      </c>
      <c r="AB410" s="29">
        <v>0</v>
      </c>
      <c r="AC410" s="29">
        <f t="shared" si="143"/>
        <v>0</v>
      </c>
      <c r="AD410" s="29">
        <v>0</v>
      </c>
      <c r="AE410" s="29">
        <f t="shared" si="144"/>
        <v>0</v>
      </c>
      <c r="AF410" s="29">
        <v>0</v>
      </c>
      <c r="AG410" s="29">
        <f t="shared" si="145"/>
        <v>0</v>
      </c>
      <c r="AH410" s="29">
        <v>0</v>
      </c>
      <c r="AI410" s="29">
        <f t="shared" si="146"/>
        <v>0</v>
      </c>
      <c r="AJ410" s="29">
        <v>0</v>
      </c>
      <c r="AK410" s="29">
        <f t="shared" si="147"/>
        <v>0</v>
      </c>
      <c r="AL410" s="29">
        <v>0</v>
      </c>
      <c r="AM410" s="29">
        <f t="shared" si="148"/>
        <v>0</v>
      </c>
      <c r="AN410" s="29">
        <v>0</v>
      </c>
      <c r="AO410" s="29">
        <f t="shared" si="149"/>
        <v>0</v>
      </c>
      <c r="AP410" s="29">
        <v>0</v>
      </c>
      <c r="AQ410" s="29">
        <f t="shared" si="150"/>
        <v>0</v>
      </c>
      <c r="AR410" s="29">
        <v>0</v>
      </c>
      <c r="AS410" s="29">
        <f t="shared" si="151"/>
        <v>0</v>
      </c>
      <c r="AT410" s="29">
        <v>0</v>
      </c>
      <c r="AU410" s="29">
        <f t="shared" si="152"/>
        <v>0</v>
      </c>
      <c r="AV410" s="29">
        <v>0</v>
      </c>
      <c r="AW410" s="29">
        <f t="shared" si="153"/>
        <v>0</v>
      </c>
    </row>
    <row r="411" spans="1:49">
      <c r="A411" s="2">
        <v>589</v>
      </c>
      <c r="B411" s="2" t="s">
        <v>205</v>
      </c>
      <c r="C411" s="2" t="s">
        <v>614</v>
      </c>
      <c r="D411" s="3">
        <v>245.4</v>
      </c>
      <c r="E411" s="3">
        <v>22.52</v>
      </c>
      <c r="F411" s="29">
        <v>0</v>
      </c>
      <c r="G411" s="29">
        <f t="shared" si="132"/>
        <v>0</v>
      </c>
      <c r="H411" s="29">
        <v>0</v>
      </c>
      <c r="I411" s="29">
        <f t="shared" si="133"/>
        <v>0</v>
      </c>
      <c r="J411" s="29">
        <v>0</v>
      </c>
      <c r="K411" s="29">
        <f t="shared" si="134"/>
        <v>0</v>
      </c>
      <c r="L411" s="29">
        <v>0</v>
      </c>
      <c r="M411" s="29">
        <f t="shared" si="135"/>
        <v>0</v>
      </c>
      <c r="N411" s="29">
        <v>0</v>
      </c>
      <c r="O411" s="29">
        <f t="shared" si="136"/>
        <v>0</v>
      </c>
      <c r="P411" s="29">
        <v>0</v>
      </c>
      <c r="Q411" s="29">
        <f t="shared" si="137"/>
        <v>0</v>
      </c>
      <c r="R411" s="29">
        <v>13964544</v>
      </c>
      <c r="S411" s="29">
        <f t="shared" si="138"/>
        <v>1.3058586896686462E-2</v>
      </c>
      <c r="T411" s="29">
        <v>12729379</v>
      </c>
      <c r="U411" s="29">
        <f t="shared" si="139"/>
        <v>1.2918920445871193E-2</v>
      </c>
      <c r="V411" s="29">
        <v>96000</v>
      </c>
      <c r="W411" s="29">
        <f t="shared" si="140"/>
        <v>2.3283560444826694E-4</v>
      </c>
      <c r="X411" s="29">
        <v>0</v>
      </c>
      <c r="Y411" s="29">
        <f t="shared" si="141"/>
        <v>0</v>
      </c>
      <c r="Z411" s="29">
        <v>0</v>
      </c>
      <c r="AA411" s="29">
        <f t="shared" si="142"/>
        <v>0</v>
      </c>
      <c r="AB411" s="29">
        <v>0</v>
      </c>
      <c r="AC411" s="29">
        <f t="shared" si="143"/>
        <v>0</v>
      </c>
      <c r="AD411" s="29">
        <v>0</v>
      </c>
      <c r="AE411" s="29">
        <f t="shared" si="144"/>
        <v>0</v>
      </c>
      <c r="AF411" s="29">
        <v>0</v>
      </c>
      <c r="AG411" s="29">
        <f t="shared" si="145"/>
        <v>0</v>
      </c>
      <c r="AH411" s="29">
        <v>0</v>
      </c>
      <c r="AI411" s="29">
        <f t="shared" si="146"/>
        <v>0</v>
      </c>
      <c r="AJ411" s="29">
        <v>0</v>
      </c>
      <c r="AK411" s="29">
        <f t="shared" si="147"/>
        <v>0</v>
      </c>
      <c r="AL411" s="29">
        <v>0</v>
      </c>
      <c r="AM411" s="29">
        <f t="shared" si="148"/>
        <v>0</v>
      </c>
      <c r="AN411" s="29">
        <v>0</v>
      </c>
      <c r="AO411" s="29">
        <f t="shared" si="149"/>
        <v>0</v>
      </c>
      <c r="AP411" s="29">
        <v>0</v>
      </c>
      <c r="AQ411" s="29">
        <f t="shared" si="150"/>
        <v>0</v>
      </c>
      <c r="AR411" s="29">
        <v>0</v>
      </c>
      <c r="AS411" s="29">
        <f t="shared" si="151"/>
        <v>0</v>
      </c>
      <c r="AT411" s="29">
        <v>0</v>
      </c>
      <c r="AU411" s="29">
        <f t="shared" si="152"/>
        <v>0</v>
      </c>
      <c r="AV411" s="29">
        <v>0</v>
      </c>
      <c r="AW411" s="29">
        <f t="shared" si="153"/>
        <v>0</v>
      </c>
    </row>
    <row r="412" spans="1:49">
      <c r="A412" s="2">
        <v>590</v>
      </c>
      <c r="B412" s="2" t="s">
        <v>205</v>
      </c>
      <c r="C412" s="2" t="s">
        <v>615</v>
      </c>
      <c r="D412" s="3">
        <v>245.4</v>
      </c>
      <c r="E412" s="3">
        <v>24.25</v>
      </c>
      <c r="F412" s="29">
        <v>0</v>
      </c>
      <c r="G412" s="29">
        <f t="shared" si="132"/>
        <v>0</v>
      </c>
      <c r="H412" s="29">
        <v>0</v>
      </c>
      <c r="I412" s="29">
        <f t="shared" si="133"/>
        <v>0</v>
      </c>
      <c r="J412" s="29">
        <v>982044.4375</v>
      </c>
      <c r="K412" s="29">
        <f t="shared" si="134"/>
        <v>1.4269534492098942E-3</v>
      </c>
      <c r="L412" s="29">
        <v>988800</v>
      </c>
      <c r="M412" s="29">
        <f t="shared" si="135"/>
        <v>1.1264367112714315E-3</v>
      </c>
      <c r="N412" s="29">
        <v>1331446.125</v>
      </c>
      <c r="O412" s="29">
        <f t="shared" si="136"/>
        <v>1.2825309247952578E-3</v>
      </c>
      <c r="P412" s="29">
        <v>1457493.375</v>
      </c>
      <c r="Q412" s="29">
        <f t="shared" si="137"/>
        <v>1.5096221646788109E-3</v>
      </c>
      <c r="R412" s="29">
        <v>0</v>
      </c>
      <c r="S412" s="29">
        <f t="shared" si="138"/>
        <v>0</v>
      </c>
      <c r="T412" s="29">
        <v>0</v>
      </c>
      <c r="U412" s="29">
        <f t="shared" si="139"/>
        <v>0</v>
      </c>
      <c r="V412" s="29">
        <v>0</v>
      </c>
      <c r="W412" s="29">
        <f t="shared" si="140"/>
        <v>0</v>
      </c>
      <c r="X412" s="29">
        <v>0</v>
      </c>
      <c r="Y412" s="29">
        <f t="shared" si="141"/>
        <v>0</v>
      </c>
      <c r="Z412" s="29">
        <v>0</v>
      </c>
      <c r="AA412" s="29">
        <f t="shared" si="142"/>
        <v>0</v>
      </c>
      <c r="AB412" s="29">
        <v>0</v>
      </c>
      <c r="AC412" s="29">
        <f t="shared" si="143"/>
        <v>0</v>
      </c>
      <c r="AD412" s="29">
        <v>0</v>
      </c>
      <c r="AE412" s="29">
        <f t="shared" si="144"/>
        <v>0</v>
      </c>
      <c r="AF412" s="29">
        <v>0</v>
      </c>
      <c r="AG412" s="29">
        <f t="shared" si="145"/>
        <v>0</v>
      </c>
      <c r="AH412" s="29">
        <v>0</v>
      </c>
      <c r="AI412" s="29">
        <f t="shared" si="146"/>
        <v>0</v>
      </c>
      <c r="AJ412" s="29">
        <v>0</v>
      </c>
      <c r="AK412" s="29">
        <f t="shared" si="147"/>
        <v>0</v>
      </c>
      <c r="AL412" s="29">
        <v>0</v>
      </c>
      <c r="AM412" s="29">
        <f t="shared" si="148"/>
        <v>0</v>
      </c>
      <c r="AN412" s="29">
        <v>0</v>
      </c>
      <c r="AO412" s="29">
        <f t="shared" si="149"/>
        <v>0</v>
      </c>
      <c r="AP412" s="29">
        <v>0</v>
      </c>
      <c r="AQ412" s="29">
        <f t="shared" si="150"/>
        <v>0</v>
      </c>
      <c r="AR412" s="29">
        <v>0</v>
      </c>
      <c r="AS412" s="29">
        <f t="shared" si="151"/>
        <v>0</v>
      </c>
      <c r="AT412" s="29">
        <v>0</v>
      </c>
      <c r="AU412" s="29">
        <f t="shared" si="152"/>
        <v>0</v>
      </c>
      <c r="AV412" s="29">
        <v>0</v>
      </c>
      <c r="AW412" s="29">
        <f t="shared" si="153"/>
        <v>0</v>
      </c>
    </row>
    <row r="413" spans="1:49">
      <c r="A413" s="2">
        <v>591</v>
      </c>
      <c r="B413" s="2" t="s">
        <v>205</v>
      </c>
      <c r="C413" s="2" t="s">
        <v>616</v>
      </c>
      <c r="D413" s="3">
        <v>245.52</v>
      </c>
      <c r="E413" s="3">
        <v>19.57</v>
      </c>
      <c r="F413" s="29">
        <v>0</v>
      </c>
      <c r="G413" s="29">
        <f t="shared" si="132"/>
        <v>0</v>
      </c>
      <c r="H413" s="29">
        <v>0</v>
      </c>
      <c r="I413" s="29">
        <f t="shared" si="133"/>
        <v>0</v>
      </c>
      <c r="J413" s="29">
        <v>0</v>
      </c>
      <c r="K413" s="29">
        <f t="shared" si="134"/>
        <v>0</v>
      </c>
      <c r="L413" s="29">
        <v>0</v>
      </c>
      <c r="M413" s="29">
        <f t="shared" si="135"/>
        <v>0</v>
      </c>
      <c r="N413" s="29">
        <v>0</v>
      </c>
      <c r="O413" s="29">
        <f t="shared" si="136"/>
        <v>0</v>
      </c>
      <c r="P413" s="29">
        <v>0</v>
      </c>
      <c r="Q413" s="29">
        <f t="shared" si="137"/>
        <v>0</v>
      </c>
      <c r="R413" s="29">
        <v>0</v>
      </c>
      <c r="S413" s="29">
        <f t="shared" si="138"/>
        <v>0</v>
      </c>
      <c r="T413" s="29">
        <v>0</v>
      </c>
      <c r="U413" s="29">
        <f t="shared" si="139"/>
        <v>0</v>
      </c>
      <c r="V413" s="29">
        <v>0</v>
      </c>
      <c r="W413" s="29">
        <f t="shared" si="140"/>
        <v>0</v>
      </c>
      <c r="X413" s="29">
        <v>1189647.125</v>
      </c>
      <c r="Y413" s="29">
        <f t="shared" si="141"/>
        <v>3.2346867923439301E-3</v>
      </c>
      <c r="Z413" s="29">
        <v>0</v>
      </c>
      <c r="AA413" s="29">
        <f t="shared" si="142"/>
        <v>0</v>
      </c>
      <c r="AB413" s="29">
        <v>0</v>
      </c>
      <c r="AC413" s="29">
        <f t="shared" si="143"/>
        <v>0</v>
      </c>
      <c r="AD413" s="29">
        <v>0</v>
      </c>
      <c r="AE413" s="29">
        <f t="shared" si="144"/>
        <v>0</v>
      </c>
      <c r="AF413" s="29">
        <v>0</v>
      </c>
      <c r="AG413" s="29">
        <f t="shared" si="145"/>
        <v>0</v>
      </c>
      <c r="AH413" s="29">
        <v>0</v>
      </c>
      <c r="AI413" s="29">
        <f t="shared" si="146"/>
        <v>0</v>
      </c>
      <c r="AJ413" s="29">
        <v>0</v>
      </c>
      <c r="AK413" s="29">
        <f t="shared" si="147"/>
        <v>0</v>
      </c>
      <c r="AL413" s="29">
        <v>0</v>
      </c>
      <c r="AM413" s="29">
        <f t="shared" si="148"/>
        <v>0</v>
      </c>
      <c r="AN413" s="29">
        <v>0</v>
      </c>
      <c r="AO413" s="29">
        <f t="shared" si="149"/>
        <v>0</v>
      </c>
      <c r="AP413" s="29">
        <v>0</v>
      </c>
      <c r="AQ413" s="29">
        <f t="shared" si="150"/>
        <v>0</v>
      </c>
      <c r="AR413" s="29">
        <v>0</v>
      </c>
      <c r="AS413" s="29">
        <f t="shared" si="151"/>
        <v>0</v>
      </c>
      <c r="AT413" s="29">
        <v>0</v>
      </c>
      <c r="AU413" s="29">
        <f t="shared" si="152"/>
        <v>0</v>
      </c>
      <c r="AV413" s="29">
        <v>0</v>
      </c>
      <c r="AW413" s="29">
        <f t="shared" si="153"/>
        <v>0</v>
      </c>
    </row>
    <row r="414" spans="1:49">
      <c r="A414" s="2">
        <v>592</v>
      </c>
      <c r="B414" s="2" t="s">
        <v>205</v>
      </c>
      <c r="C414" s="2" t="s">
        <v>617</v>
      </c>
      <c r="D414" s="3">
        <v>247.44</v>
      </c>
      <c r="E414" s="3">
        <v>20.91</v>
      </c>
      <c r="F414" s="29">
        <v>0</v>
      </c>
      <c r="G414" s="29">
        <f t="shared" si="132"/>
        <v>0</v>
      </c>
      <c r="H414" s="29">
        <v>0</v>
      </c>
      <c r="I414" s="29">
        <f t="shared" si="133"/>
        <v>0</v>
      </c>
      <c r="J414" s="29">
        <v>3294750</v>
      </c>
      <c r="K414" s="29">
        <f t="shared" si="134"/>
        <v>4.7874156171108084E-3</v>
      </c>
      <c r="L414" s="29">
        <v>3025450</v>
      </c>
      <c r="M414" s="29">
        <f t="shared" si="135"/>
        <v>3.4465796400851055E-3</v>
      </c>
      <c r="N414" s="29">
        <v>518400</v>
      </c>
      <c r="O414" s="29">
        <f t="shared" si="136"/>
        <v>4.9935481348436952E-4</v>
      </c>
      <c r="P414" s="29">
        <v>475600</v>
      </c>
      <c r="Q414" s="29">
        <f t="shared" si="137"/>
        <v>4.9261033623651464E-4</v>
      </c>
      <c r="R414" s="29">
        <v>13512209</v>
      </c>
      <c r="S414" s="29">
        <f t="shared" si="138"/>
        <v>1.2635597366637169E-2</v>
      </c>
      <c r="T414" s="29">
        <v>11649506</v>
      </c>
      <c r="U414" s="29">
        <f t="shared" si="139"/>
        <v>1.1822968052699124E-2</v>
      </c>
      <c r="V414" s="29">
        <v>0</v>
      </c>
      <c r="W414" s="29">
        <f t="shared" si="140"/>
        <v>0</v>
      </c>
      <c r="X414" s="29">
        <v>0</v>
      </c>
      <c r="Y414" s="29">
        <f t="shared" si="141"/>
        <v>0</v>
      </c>
      <c r="Z414" s="29">
        <v>0</v>
      </c>
      <c r="AA414" s="29">
        <f t="shared" si="142"/>
        <v>0</v>
      </c>
      <c r="AB414" s="29">
        <v>0</v>
      </c>
      <c r="AC414" s="29">
        <f t="shared" si="143"/>
        <v>0</v>
      </c>
      <c r="AD414" s="29">
        <v>0</v>
      </c>
      <c r="AE414" s="29">
        <f t="shared" si="144"/>
        <v>0</v>
      </c>
      <c r="AF414" s="29">
        <v>0</v>
      </c>
      <c r="AG414" s="29">
        <f t="shared" si="145"/>
        <v>0</v>
      </c>
      <c r="AH414" s="29">
        <v>0</v>
      </c>
      <c r="AI414" s="29">
        <f t="shared" si="146"/>
        <v>0</v>
      </c>
      <c r="AJ414" s="29">
        <v>0</v>
      </c>
      <c r="AK414" s="29">
        <f t="shared" si="147"/>
        <v>0</v>
      </c>
      <c r="AL414" s="29">
        <v>0</v>
      </c>
      <c r="AM414" s="29">
        <f t="shared" si="148"/>
        <v>0</v>
      </c>
      <c r="AN414" s="29">
        <v>0</v>
      </c>
      <c r="AO414" s="29">
        <f t="shared" si="149"/>
        <v>0</v>
      </c>
      <c r="AP414" s="29">
        <v>0</v>
      </c>
      <c r="AQ414" s="29">
        <f t="shared" si="150"/>
        <v>0</v>
      </c>
      <c r="AR414" s="29">
        <v>0</v>
      </c>
      <c r="AS414" s="29">
        <f t="shared" si="151"/>
        <v>0</v>
      </c>
      <c r="AT414" s="29">
        <v>0</v>
      </c>
      <c r="AU414" s="29">
        <f t="shared" si="152"/>
        <v>0</v>
      </c>
      <c r="AV414" s="29">
        <v>0</v>
      </c>
      <c r="AW414" s="29">
        <f t="shared" si="153"/>
        <v>0</v>
      </c>
    </row>
    <row r="415" spans="1:49">
      <c r="A415" s="2">
        <v>593</v>
      </c>
      <c r="B415" s="2" t="s">
        <v>205</v>
      </c>
      <c r="C415" s="2" t="s">
        <v>618</v>
      </c>
      <c r="D415" s="3">
        <v>247.44</v>
      </c>
      <c r="E415" s="3">
        <v>23.2</v>
      </c>
      <c r="F415" s="29">
        <v>0</v>
      </c>
      <c r="G415" s="29">
        <f t="shared" si="132"/>
        <v>0</v>
      </c>
      <c r="H415" s="29">
        <v>0</v>
      </c>
      <c r="I415" s="29">
        <f t="shared" si="133"/>
        <v>0</v>
      </c>
      <c r="J415" s="29">
        <v>0</v>
      </c>
      <c r="K415" s="29">
        <f t="shared" si="134"/>
        <v>0</v>
      </c>
      <c r="L415" s="29">
        <v>0</v>
      </c>
      <c r="M415" s="29">
        <f t="shared" si="135"/>
        <v>0</v>
      </c>
      <c r="N415" s="29">
        <v>0</v>
      </c>
      <c r="O415" s="29">
        <f t="shared" si="136"/>
        <v>0</v>
      </c>
      <c r="P415" s="29">
        <v>627911.125</v>
      </c>
      <c r="Q415" s="29">
        <f t="shared" si="137"/>
        <v>6.5036902946362103E-4</v>
      </c>
      <c r="R415" s="29">
        <v>2674650</v>
      </c>
      <c r="S415" s="29">
        <f t="shared" si="138"/>
        <v>2.5011306809031822E-3</v>
      </c>
      <c r="T415" s="29">
        <v>1049600</v>
      </c>
      <c r="U415" s="29">
        <f t="shared" si="139"/>
        <v>1.0652286258415594E-3</v>
      </c>
      <c r="V415" s="29">
        <v>0</v>
      </c>
      <c r="W415" s="29">
        <f t="shared" si="140"/>
        <v>0</v>
      </c>
      <c r="X415" s="29">
        <v>0</v>
      </c>
      <c r="Y415" s="29">
        <f t="shared" si="141"/>
        <v>0</v>
      </c>
      <c r="Z415" s="29">
        <v>0</v>
      </c>
      <c r="AA415" s="29">
        <f t="shared" si="142"/>
        <v>0</v>
      </c>
      <c r="AB415" s="29">
        <v>0</v>
      </c>
      <c r="AC415" s="29">
        <f t="shared" si="143"/>
        <v>0</v>
      </c>
      <c r="AD415" s="29">
        <v>0</v>
      </c>
      <c r="AE415" s="29">
        <f t="shared" si="144"/>
        <v>0</v>
      </c>
      <c r="AF415" s="29">
        <v>0</v>
      </c>
      <c r="AG415" s="29">
        <f t="shared" si="145"/>
        <v>0</v>
      </c>
      <c r="AH415" s="29">
        <v>0</v>
      </c>
      <c r="AI415" s="29">
        <f t="shared" si="146"/>
        <v>0</v>
      </c>
      <c r="AJ415" s="29">
        <v>0</v>
      </c>
      <c r="AK415" s="29">
        <f t="shared" si="147"/>
        <v>0</v>
      </c>
      <c r="AL415" s="29">
        <v>0</v>
      </c>
      <c r="AM415" s="29">
        <f t="shared" si="148"/>
        <v>0</v>
      </c>
      <c r="AN415" s="29">
        <v>0</v>
      </c>
      <c r="AO415" s="29">
        <f t="shared" si="149"/>
        <v>0</v>
      </c>
      <c r="AP415" s="29">
        <v>0</v>
      </c>
      <c r="AQ415" s="29">
        <f t="shared" si="150"/>
        <v>0</v>
      </c>
      <c r="AR415" s="29">
        <v>0</v>
      </c>
      <c r="AS415" s="29">
        <f t="shared" si="151"/>
        <v>0</v>
      </c>
      <c r="AT415" s="29">
        <v>0</v>
      </c>
      <c r="AU415" s="29">
        <f t="shared" si="152"/>
        <v>0</v>
      </c>
      <c r="AV415" s="29">
        <v>0</v>
      </c>
      <c r="AW415" s="29">
        <f t="shared" si="153"/>
        <v>0</v>
      </c>
    </row>
    <row r="416" spans="1:49">
      <c r="A416" s="2">
        <v>594</v>
      </c>
      <c r="B416" s="2" t="s">
        <v>205</v>
      </c>
      <c r="C416" s="2" t="s">
        <v>619</v>
      </c>
      <c r="D416" s="3">
        <v>247.44</v>
      </c>
      <c r="E416" s="3">
        <v>25.39</v>
      </c>
      <c r="F416" s="29">
        <v>0</v>
      </c>
      <c r="G416" s="29">
        <f t="shared" si="132"/>
        <v>0</v>
      </c>
      <c r="H416" s="29">
        <v>0</v>
      </c>
      <c r="I416" s="29">
        <f t="shared" si="133"/>
        <v>0</v>
      </c>
      <c r="J416" s="29">
        <v>5015250</v>
      </c>
      <c r="K416" s="29">
        <f t="shared" si="134"/>
        <v>7.2873772437104427E-3</v>
      </c>
      <c r="L416" s="29">
        <v>4977825</v>
      </c>
      <c r="M416" s="29">
        <f t="shared" si="135"/>
        <v>5.6707168510160937E-3</v>
      </c>
      <c r="N416" s="29">
        <v>144000</v>
      </c>
      <c r="O416" s="29">
        <f t="shared" si="136"/>
        <v>1.3870967041232487E-4</v>
      </c>
      <c r="P416" s="29">
        <v>0</v>
      </c>
      <c r="Q416" s="29">
        <f t="shared" si="137"/>
        <v>0</v>
      </c>
      <c r="R416" s="29">
        <v>0</v>
      </c>
      <c r="S416" s="29">
        <f t="shared" si="138"/>
        <v>0</v>
      </c>
      <c r="T416" s="29">
        <v>0</v>
      </c>
      <c r="U416" s="29">
        <f t="shared" si="139"/>
        <v>0</v>
      </c>
      <c r="V416" s="29">
        <v>0</v>
      </c>
      <c r="W416" s="29">
        <f t="shared" si="140"/>
        <v>0</v>
      </c>
      <c r="X416" s="29">
        <v>0</v>
      </c>
      <c r="Y416" s="29">
        <f t="shared" si="141"/>
        <v>0</v>
      </c>
      <c r="Z416" s="29">
        <v>0</v>
      </c>
      <c r="AA416" s="29">
        <f t="shared" si="142"/>
        <v>0</v>
      </c>
      <c r="AB416" s="29">
        <v>0</v>
      </c>
      <c r="AC416" s="29">
        <f t="shared" si="143"/>
        <v>0</v>
      </c>
      <c r="AD416" s="29">
        <v>0</v>
      </c>
      <c r="AE416" s="29">
        <f t="shared" si="144"/>
        <v>0</v>
      </c>
      <c r="AF416" s="29">
        <v>0</v>
      </c>
      <c r="AG416" s="29">
        <f t="shared" si="145"/>
        <v>0</v>
      </c>
      <c r="AH416" s="29">
        <v>0</v>
      </c>
      <c r="AI416" s="29">
        <f t="shared" si="146"/>
        <v>0</v>
      </c>
      <c r="AJ416" s="29">
        <v>0</v>
      </c>
      <c r="AK416" s="29">
        <f t="shared" si="147"/>
        <v>0</v>
      </c>
      <c r="AL416" s="29">
        <v>0</v>
      </c>
      <c r="AM416" s="29">
        <f t="shared" si="148"/>
        <v>0</v>
      </c>
      <c r="AN416" s="29">
        <v>0</v>
      </c>
      <c r="AO416" s="29">
        <f t="shared" si="149"/>
        <v>0</v>
      </c>
      <c r="AP416" s="29">
        <v>0</v>
      </c>
      <c r="AQ416" s="29">
        <f t="shared" si="150"/>
        <v>0</v>
      </c>
      <c r="AR416" s="29">
        <v>0</v>
      </c>
      <c r="AS416" s="29">
        <f t="shared" si="151"/>
        <v>0</v>
      </c>
      <c r="AT416" s="29">
        <v>0</v>
      </c>
      <c r="AU416" s="29">
        <f t="shared" si="152"/>
        <v>0</v>
      </c>
      <c r="AV416" s="29">
        <v>0</v>
      </c>
      <c r="AW416" s="29">
        <f t="shared" si="153"/>
        <v>0</v>
      </c>
    </row>
    <row r="417" spans="1:49">
      <c r="A417" s="2">
        <v>595</v>
      </c>
      <c r="B417" s="2" t="s">
        <v>205</v>
      </c>
      <c r="C417" s="2" t="s">
        <v>620</v>
      </c>
      <c r="D417" s="3">
        <v>247.44</v>
      </c>
      <c r="E417" s="3">
        <v>25.74</v>
      </c>
      <c r="F417" s="29">
        <v>0</v>
      </c>
      <c r="G417" s="29">
        <f t="shared" si="132"/>
        <v>0</v>
      </c>
      <c r="H417" s="29">
        <v>0</v>
      </c>
      <c r="I417" s="29">
        <f t="shared" si="133"/>
        <v>0</v>
      </c>
      <c r="J417" s="29">
        <v>238933.34375</v>
      </c>
      <c r="K417" s="29">
        <f t="shared" si="134"/>
        <v>3.4718058162751502E-4</v>
      </c>
      <c r="L417" s="29">
        <v>114800</v>
      </c>
      <c r="M417" s="29">
        <f t="shared" si="135"/>
        <v>1.307796667212382E-4</v>
      </c>
      <c r="N417" s="29">
        <v>1794444.5</v>
      </c>
      <c r="O417" s="29">
        <f t="shared" si="136"/>
        <v>1.7285194803347856E-3</v>
      </c>
      <c r="P417" s="29">
        <v>2478186.75</v>
      </c>
      <c r="Q417" s="29">
        <f t="shared" si="137"/>
        <v>2.5668217160941449E-3</v>
      </c>
      <c r="R417" s="29">
        <v>0</v>
      </c>
      <c r="S417" s="29">
        <f t="shared" si="138"/>
        <v>0</v>
      </c>
      <c r="T417" s="29">
        <v>1188000</v>
      </c>
      <c r="U417" s="29">
        <f t="shared" si="139"/>
        <v>1.2056894126331675E-3</v>
      </c>
      <c r="V417" s="29">
        <v>0</v>
      </c>
      <c r="W417" s="29">
        <f t="shared" si="140"/>
        <v>0</v>
      </c>
      <c r="X417" s="29">
        <v>0</v>
      </c>
      <c r="Y417" s="29">
        <f t="shared" si="141"/>
        <v>0</v>
      </c>
      <c r="Z417" s="29">
        <v>0</v>
      </c>
      <c r="AA417" s="29">
        <f t="shared" si="142"/>
        <v>0</v>
      </c>
      <c r="AB417" s="29">
        <v>0</v>
      </c>
      <c r="AC417" s="29">
        <f t="shared" si="143"/>
        <v>0</v>
      </c>
      <c r="AD417" s="29">
        <v>0</v>
      </c>
      <c r="AE417" s="29">
        <f t="shared" si="144"/>
        <v>0</v>
      </c>
      <c r="AF417" s="29">
        <v>0</v>
      </c>
      <c r="AG417" s="29">
        <f t="shared" si="145"/>
        <v>0</v>
      </c>
      <c r="AH417" s="29">
        <v>0</v>
      </c>
      <c r="AI417" s="29">
        <f t="shared" si="146"/>
        <v>0</v>
      </c>
      <c r="AJ417" s="29">
        <v>0</v>
      </c>
      <c r="AK417" s="29">
        <f t="shared" si="147"/>
        <v>0</v>
      </c>
      <c r="AL417" s="29">
        <v>0</v>
      </c>
      <c r="AM417" s="29">
        <f t="shared" si="148"/>
        <v>0</v>
      </c>
      <c r="AN417" s="29">
        <v>0</v>
      </c>
      <c r="AO417" s="29">
        <f t="shared" si="149"/>
        <v>0</v>
      </c>
      <c r="AP417" s="29">
        <v>0</v>
      </c>
      <c r="AQ417" s="29">
        <f t="shared" si="150"/>
        <v>0</v>
      </c>
      <c r="AR417" s="29">
        <v>0</v>
      </c>
      <c r="AS417" s="29">
        <f t="shared" si="151"/>
        <v>0</v>
      </c>
      <c r="AT417" s="29">
        <v>0</v>
      </c>
      <c r="AU417" s="29">
        <f t="shared" si="152"/>
        <v>0</v>
      </c>
      <c r="AV417" s="29">
        <v>0</v>
      </c>
      <c r="AW417" s="29">
        <f t="shared" si="153"/>
        <v>0</v>
      </c>
    </row>
    <row r="418" spans="1:49">
      <c r="A418" s="2">
        <v>596</v>
      </c>
      <c r="B418" s="2" t="s">
        <v>205</v>
      </c>
      <c r="C418" s="2" t="s">
        <v>621</v>
      </c>
      <c r="D418" s="3">
        <v>249.36</v>
      </c>
      <c r="E418" s="3">
        <v>19.809999999999999</v>
      </c>
      <c r="F418" s="29">
        <v>0</v>
      </c>
      <c r="G418" s="29">
        <f t="shared" si="132"/>
        <v>0</v>
      </c>
      <c r="H418" s="29">
        <v>0</v>
      </c>
      <c r="I418" s="29">
        <f t="shared" si="133"/>
        <v>0</v>
      </c>
      <c r="J418" s="29">
        <v>0</v>
      </c>
      <c r="K418" s="29">
        <f t="shared" si="134"/>
        <v>0</v>
      </c>
      <c r="L418" s="29">
        <v>0</v>
      </c>
      <c r="M418" s="29">
        <f t="shared" si="135"/>
        <v>0</v>
      </c>
      <c r="N418" s="29">
        <v>0</v>
      </c>
      <c r="O418" s="29">
        <f t="shared" si="136"/>
        <v>0</v>
      </c>
      <c r="P418" s="29">
        <v>0</v>
      </c>
      <c r="Q418" s="29">
        <f t="shared" si="137"/>
        <v>0</v>
      </c>
      <c r="R418" s="29">
        <v>2343714.25</v>
      </c>
      <c r="S418" s="29">
        <f t="shared" si="138"/>
        <v>2.1916645609500272E-3</v>
      </c>
      <c r="T418" s="29">
        <v>1279200</v>
      </c>
      <c r="U418" s="29">
        <f t="shared" si="139"/>
        <v>1.2982473877444004E-3</v>
      </c>
      <c r="V418" s="29">
        <v>1176847.125</v>
      </c>
      <c r="W418" s="29">
        <f t="shared" si="140"/>
        <v>2.8542907467977103E-3</v>
      </c>
      <c r="X418" s="29">
        <v>2198033.25</v>
      </c>
      <c r="Y418" s="29">
        <f t="shared" si="141"/>
        <v>5.9765194010012032E-3</v>
      </c>
      <c r="Z418" s="29">
        <v>0</v>
      </c>
      <c r="AA418" s="29">
        <f t="shared" si="142"/>
        <v>0</v>
      </c>
      <c r="AB418" s="29">
        <v>0</v>
      </c>
      <c r="AC418" s="29">
        <f t="shared" si="143"/>
        <v>0</v>
      </c>
      <c r="AD418" s="29">
        <v>0</v>
      </c>
      <c r="AE418" s="29">
        <f t="shared" si="144"/>
        <v>0</v>
      </c>
      <c r="AF418" s="29">
        <v>0</v>
      </c>
      <c r="AG418" s="29">
        <f t="shared" si="145"/>
        <v>0</v>
      </c>
      <c r="AH418" s="29">
        <v>0</v>
      </c>
      <c r="AI418" s="29">
        <f t="shared" si="146"/>
        <v>0</v>
      </c>
      <c r="AJ418" s="29">
        <v>0</v>
      </c>
      <c r="AK418" s="29">
        <f t="shared" si="147"/>
        <v>0</v>
      </c>
      <c r="AL418" s="29">
        <v>0</v>
      </c>
      <c r="AM418" s="29">
        <f t="shared" si="148"/>
        <v>0</v>
      </c>
      <c r="AN418" s="29">
        <v>0</v>
      </c>
      <c r="AO418" s="29">
        <f t="shared" si="149"/>
        <v>0</v>
      </c>
      <c r="AP418" s="29">
        <v>0</v>
      </c>
      <c r="AQ418" s="29">
        <f t="shared" si="150"/>
        <v>0</v>
      </c>
      <c r="AR418" s="29">
        <v>0</v>
      </c>
      <c r="AS418" s="29">
        <f t="shared" si="151"/>
        <v>0</v>
      </c>
      <c r="AT418" s="29">
        <v>0</v>
      </c>
      <c r="AU418" s="29">
        <f t="shared" si="152"/>
        <v>0</v>
      </c>
      <c r="AV418" s="29">
        <v>0</v>
      </c>
      <c r="AW418" s="29">
        <f t="shared" si="153"/>
        <v>0</v>
      </c>
    </row>
    <row r="419" spans="1:49">
      <c r="A419" s="2">
        <v>597</v>
      </c>
      <c r="B419" s="2" t="s">
        <v>205</v>
      </c>
      <c r="C419" s="2" t="s">
        <v>622</v>
      </c>
      <c r="D419" s="3">
        <v>249.48</v>
      </c>
      <c r="E419" s="3">
        <v>12.7</v>
      </c>
      <c r="F419" s="29">
        <v>0</v>
      </c>
      <c r="G419" s="29">
        <f t="shared" si="132"/>
        <v>0</v>
      </c>
      <c r="H419" s="29">
        <v>0</v>
      </c>
      <c r="I419" s="29">
        <f t="shared" si="133"/>
        <v>0</v>
      </c>
      <c r="J419" s="29">
        <v>0</v>
      </c>
      <c r="K419" s="29">
        <f t="shared" si="134"/>
        <v>0</v>
      </c>
      <c r="L419" s="29">
        <v>0</v>
      </c>
      <c r="M419" s="29">
        <f t="shared" si="135"/>
        <v>0</v>
      </c>
      <c r="N419" s="29">
        <v>0</v>
      </c>
      <c r="O419" s="29">
        <f t="shared" si="136"/>
        <v>0</v>
      </c>
      <c r="P419" s="29">
        <v>0</v>
      </c>
      <c r="Q419" s="29">
        <f t="shared" si="137"/>
        <v>0</v>
      </c>
      <c r="R419" s="29">
        <v>0</v>
      </c>
      <c r="S419" s="29">
        <f t="shared" si="138"/>
        <v>0</v>
      </c>
      <c r="T419" s="29">
        <v>0</v>
      </c>
      <c r="U419" s="29">
        <f t="shared" si="139"/>
        <v>0</v>
      </c>
      <c r="V419" s="29">
        <v>0</v>
      </c>
      <c r="W419" s="29">
        <f t="shared" si="140"/>
        <v>0</v>
      </c>
      <c r="X419" s="29">
        <v>0</v>
      </c>
      <c r="Y419" s="29">
        <f t="shared" si="141"/>
        <v>0</v>
      </c>
      <c r="Z419" s="29">
        <v>0</v>
      </c>
      <c r="AA419" s="29">
        <f t="shared" si="142"/>
        <v>0</v>
      </c>
      <c r="AB419" s="29">
        <v>0</v>
      </c>
      <c r="AC419" s="29">
        <f t="shared" si="143"/>
        <v>0</v>
      </c>
      <c r="AD419" s="29">
        <v>0</v>
      </c>
      <c r="AE419" s="29">
        <f t="shared" si="144"/>
        <v>0</v>
      </c>
      <c r="AF419" s="29">
        <v>0</v>
      </c>
      <c r="AG419" s="29">
        <f t="shared" si="145"/>
        <v>0</v>
      </c>
      <c r="AH419" s="29">
        <v>0</v>
      </c>
      <c r="AI419" s="29">
        <f t="shared" si="146"/>
        <v>0</v>
      </c>
      <c r="AJ419" s="29">
        <v>2078030.75</v>
      </c>
      <c r="AK419" s="29">
        <f t="shared" si="147"/>
        <v>8.091571464928022E-3</v>
      </c>
      <c r="AL419" s="29">
        <v>621200</v>
      </c>
      <c r="AM419" s="29">
        <f t="shared" si="148"/>
        <v>5.4775769291149894E-3</v>
      </c>
      <c r="AN419" s="29">
        <v>514000</v>
      </c>
      <c r="AO419" s="29">
        <f t="shared" si="149"/>
        <v>4.5586851147457093E-3</v>
      </c>
      <c r="AP419" s="29">
        <v>0</v>
      </c>
      <c r="AQ419" s="29">
        <f t="shared" si="150"/>
        <v>0</v>
      </c>
      <c r="AR419" s="29">
        <v>0</v>
      </c>
      <c r="AS419" s="29">
        <f t="shared" si="151"/>
        <v>0</v>
      </c>
      <c r="AT419" s="29">
        <v>0</v>
      </c>
      <c r="AU419" s="29">
        <f t="shared" si="152"/>
        <v>0</v>
      </c>
      <c r="AV419" s="29">
        <v>0</v>
      </c>
      <c r="AW419" s="29">
        <f t="shared" si="153"/>
        <v>0</v>
      </c>
    </row>
    <row r="420" spans="1:49">
      <c r="A420" s="2">
        <v>598</v>
      </c>
      <c r="B420" s="2" t="s">
        <v>205</v>
      </c>
      <c r="C420" s="2" t="s">
        <v>623</v>
      </c>
      <c r="D420" s="3">
        <v>249.48</v>
      </c>
      <c r="E420" s="3">
        <v>18.11</v>
      </c>
      <c r="F420" s="29">
        <v>0</v>
      </c>
      <c r="G420" s="29">
        <f t="shared" si="132"/>
        <v>0</v>
      </c>
      <c r="H420" s="29">
        <v>0</v>
      </c>
      <c r="I420" s="29">
        <f t="shared" si="133"/>
        <v>0</v>
      </c>
      <c r="J420" s="29">
        <v>0</v>
      </c>
      <c r="K420" s="29">
        <f t="shared" si="134"/>
        <v>0</v>
      </c>
      <c r="L420" s="29">
        <v>0</v>
      </c>
      <c r="M420" s="29">
        <f t="shared" si="135"/>
        <v>0</v>
      </c>
      <c r="N420" s="29">
        <v>0</v>
      </c>
      <c r="O420" s="29">
        <f t="shared" si="136"/>
        <v>0</v>
      </c>
      <c r="P420" s="29">
        <v>0</v>
      </c>
      <c r="Q420" s="29">
        <f t="shared" si="137"/>
        <v>0</v>
      </c>
      <c r="R420" s="29">
        <v>0</v>
      </c>
      <c r="S420" s="29">
        <f t="shared" si="138"/>
        <v>0</v>
      </c>
      <c r="T420" s="29">
        <v>323400</v>
      </c>
      <c r="U420" s="29">
        <f t="shared" si="139"/>
        <v>3.2821545121680668E-4</v>
      </c>
      <c r="V420" s="29">
        <v>1193771.375</v>
      </c>
      <c r="W420" s="29">
        <f t="shared" si="140"/>
        <v>2.8953383299079559E-3</v>
      </c>
      <c r="X420" s="29">
        <v>1278293.375</v>
      </c>
      <c r="Y420" s="29">
        <f t="shared" si="141"/>
        <v>3.4757186479589457E-3</v>
      </c>
      <c r="Z420" s="29">
        <v>0</v>
      </c>
      <c r="AA420" s="29">
        <f t="shared" si="142"/>
        <v>0</v>
      </c>
      <c r="AB420" s="29">
        <v>0</v>
      </c>
      <c r="AC420" s="29">
        <f t="shared" si="143"/>
        <v>0</v>
      </c>
      <c r="AD420" s="29">
        <v>0</v>
      </c>
      <c r="AE420" s="29">
        <f t="shared" si="144"/>
        <v>0</v>
      </c>
      <c r="AF420" s="29">
        <v>0</v>
      </c>
      <c r="AG420" s="29">
        <f t="shared" si="145"/>
        <v>0</v>
      </c>
      <c r="AH420" s="29">
        <v>0</v>
      </c>
      <c r="AI420" s="29">
        <f t="shared" si="146"/>
        <v>0</v>
      </c>
      <c r="AJ420" s="29">
        <v>0</v>
      </c>
      <c r="AK420" s="29">
        <f t="shared" si="147"/>
        <v>0</v>
      </c>
      <c r="AL420" s="29">
        <v>0</v>
      </c>
      <c r="AM420" s="29">
        <f t="shared" si="148"/>
        <v>0</v>
      </c>
      <c r="AN420" s="29">
        <v>0</v>
      </c>
      <c r="AO420" s="29">
        <f t="shared" si="149"/>
        <v>0</v>
      </c>
      <c r="AP420" s="29">
        <v>0</v>
      </c>
      <c r="AQ420" s="29">
        <f t="shared" si="150"/>
        <v>0</v>
      </c>
      <c r="AR420" s="29">
        <v>0</v>
      </c>
      <c r="AS420" s="29">
        <f t="shared" si="151"/>
        <v>0</v>
      </c>
      <c r="AT420" s="29">
        <v>0</v>
      </c>
      <c r="AU420" s="29">
        <f t="shared" si="152"/>
        <v>0</v>
      </c>
      <c r="AV420" s="29">
        <v>0</v>
      </c>
      <c r="AW420" s="29">
        <f t="shared" si="153"/>
        <v>0</v>
      </c>
    </row>
    <row r="421" spans="1:49">
      <c r="A421" s="2">
        <v>599</v>
      </c>
      <c r="B421" s="2" t="s">
        <v>205</v>
      </c>
      <c r="C421" s="2" t="s">
        <v>624</v>
      </c>
      <c r="D421" s="3">
        <v>249.48</v>
      </c>
      <c r="E421" s="3">
        <v>22.89</v>
      </c>
      <c r="F421" s="29">
        <v>0</v>
      </c>
      <c r="G421" s="29">
        <f t="shared" si="132"/>
        <v>0</v>
      </c>
      <c r="H421" s="29">
        <v>0</v>
      </c>
      <c r="I421" s="29">
        <f t="shared" si="133"/>
        <v>0</v>
      </c>
      <c r="J421" s="29">
        <v>0</v>
      </c>
      <c r="K421" s="29">
        <f t="shared" si="134"/>
        <v>0</v>
      </c>
      <c r="L421" s="29">
        <v>0</v>
      </c>
      <c r="M421" s="29">
        <f t="shared" si="135"/>
        <v>0</v>
      </c>
      <c r="N421" s="29">
        <v>0</v>
      </c>
      <c r="O421" s="29">
        <f t="shared" si="136"/>
        <v>0</v>
      </c>
      <c r="P421" s="29">
        <v>0</v>
      </c>
      <c r="Q421" s="29">
        <f t="shared" si="137"/>
        <v>0</v>
      </c>
      <c r="R421" s="29">
        <v>0</v>
      </c>
      <c r="S421" s="29">
        <f t="shared" si="138"/>
        <v>0</v>
      </c>
      <c r="T421" s="29">
        <v>0</v>
      </c>
      <c r="U421" s="29">
        <f t="shared" si="139"/>
        <v>0</v>
      </c>
      <c r="V421" s="29">
        <v>2645955.5</v>
      </c>
      <c r="W421" s="29">
        <f t="shared" si="140"/>
        <v>6.4174234186012129E-3</v>
      </c>
      <c r="X421" s="29">
        <v>2154092.25</v>
      </c>
      <c r="Y421" s="29">
        <f t="shared" si="141"/>
        <v>5.8570424827155522E-3</v>
      </c>
      <c r="Z421" s="29">
        <v>0</v>
      </c>
      <c r="AA421" s="29">
        <f t="shared" si="142"/>
        <v>0</v>
      </c>
      <c r="AB421" s="29">
        <v>251600</v>
      </c>
      <c r="AC421" s="29">
        <f t="shared" si="143"/>
        <v>8.2306405949916881E-4</v>
      </c>
      <c r="AD421" s="29">
        <v>0</v>
      </c>
      <c r="AE421" s="29">
        <f t="shared" si="144"/>
        <v>0</v>
      </c>
      <c r="AF421" s="29">
        <v>0</v>
      </c>
      <c r="AG421" s="29">
        <f t="shared" si="145"/>
        <v>0</v>
      </c>
      <c r="AH421" s="29">
        <v>0</v>
      </c>
      <c r="AI421" s="29">
        <f t="shared" si="146"/>
        <v>0</v>
      </c>
      <c r="AJ421" s="29">
        <v>0</v>
      </c>
      <c r="AK421" s="29">
        <f t="shared" si="147"/>
        <v>0</v>
      </c>
      <c r="AL421" s="29">
        <v>0</v>
      </c>
      <c r="AM421" s="29">
        <f t="shared" si="148"/>
        <v>0</v>
      </c>
      <c r="AN421" s="29">
        <v>0</v>
      </c>
      <c r="AO421" s="29">
        <f t="shared" si="149"/>
        <v>0</v>
      </c>
      <c r="AP421" s="29">
        <v>0</v>
      </c>
      <c r="AQ421" s="29">
        <f t="shared" si="150"/>
        <v>0</v>
      </c>
      <c r="AR421" s="29">
        <v>0</v>
      </c>
      <c r="AS421" s="29">
        <f t="shared" si="151"/>
        <v>0</v>
      </c>
      <c r="AT421" s="29">
        <v>0</v>
      </c>
      <c r="AU421" s="29">
        <f t="shared" si="152"/>
        <v>0</v>
      </c>
      <c r="AV421" s="29">
        <v>0</v>
      </c>
      <c r="AW421" s="29">
        <f t="shared" si="153"/>
        <v>0</v>
      </c>
    </row>
    <row r="422" spans="1:49">
      <c r="A422" s="2">
        <v>600</v>
      </c>
      <c r="B422" s="2" t="s">
        <v>205</v>
      </c>
      <c r="C422" s="2" t="s">
        <v>625</v>
      </c>
      <c r="D422" s="3">
        <v>249.48</v>
      </c>
      <c r="E422" s="3">
        <v>25.14</v>
      </c>
      <c r="F422" s="29">
        <v>0</v>
      </c>
      <c r="G422" s="29">
        <f t="shared" si="132"/>
        <v>0</v>
      </c>
      <c r="H422" s="29">
        <v>0</v>
      </c>
      <c r="I422" s="29">
        <f t="shared" si="133"/>
        <v>0</v>
      </c>
      <c r="J422" s="29">
        <v>0</v>
      </c>
      <c r="K422" s="29">
        <f t="shared" si="134"/>
        <v>0</v>
      </c>
      <c r="L422" s="29">
        <v>0</v>
      </c>
      <c r="M422" s="29">
        <f t="shared" si="135"/>
        <v>0</v>
      </c>
      <c r="N422" s="29">
        <v>0</v>
      </c>
      <c r="O422" s="29">
        <f t="shared" si="136"/>
        <v>0</v>
      </c>
      <c r="P422" s="29">
        <v>0</v>
      </c>
      <c r="Q422" s="29">
        <f t="shared" si="137"/>
        <v>0</v>
      </c>
      <c r="R422" s="29">
        <v>20091562</v>
      </c>
      <c r="S422" s="29">
        <f t="shared" si="138"/>
        <v>1.8788111396058734E-2</v>
      </c>
      <c r="T422" s="29">
        <v>19375222</v>
      </c>
      <c r="U422" s="29">
        <f t="shared" si="139"/>
        <v>1.9663720566344463E-2</v>
      </c>
      <c r="V422" s="29">
        <v>0</v>
      </c>
      <c r="W422" s="29">
        <f t="shared" si="140"/>
        <v>0</v>
      </c>
      <c r="X422" s="29">
        <v>0</v>
      </c>
      <c r="Y422" s="29">
        <f t="shared" si="141"/>
        <v>0</v>
      </c>
      <c r="Z422" s="29">
        <v>0</v>
      </c>
      <c r="AA422" s="29">
        <f t="shared" si="142"/>
        <v>0</v>
      </c>
      <c r="AB422" s="29">
        <v>0</v>
      </c>
      <c r="AC422" s="29">
        <f t="shared" si="143"/>
        <v>0</v>
      </c>
      <c r="AD422" s="29">
        <v>0</v>
      </c>
      <c r="AE422" s="29">
        <f t="shared" si="144"/>
        <v>0</v>
      </c>
      <c r="AF422" s="29">
        <v>0</v>
      </c>
      <c r="AG422" s="29">
        <f t="shared" si="145"/>
        <v>0</v>
      </c>
      <c r="AH422" s="29">
        <v>0</v>
      </c>
      <c r="AI422" s="29">
        <f t="shared" si="146"/>
        <v>0</v>
      </c>
      <c r="AJ422" s="29">
        <v>0</v>
      </c>
      <c r="AK422" s="29">
        <f t="shared" si="147"/>
        <v>0</v>
      </c>
      <c r="AL422" s="29">
        <v>0</v>
      </c>
      <c r="AM422" s="29">
        <f t="shared" si="148"/>
        <v>0</v>
      </c>
      <c r="AN422" s="29">
        <v>0</v>
      </c>
      <c r="AO422" s="29">
        <f t="shared" si="149"/>
        <v>0</v>
      </c>
      <c r="AP422" s="29">
        <v>0</v>
      </c>
      <c r="AQ422" s="29">
        <f t="shared" si="150"/>
        <v>0</v>
      </c>
      <c r="AR422" s="29">
        <v>0</v>
      </c>
      <c r="AS422" s="29">
        <f t="shared" si="151"/>
        <v>0</v>
      </c>
      <c r="AT422" s="29">
        <v>0</v>
      </c>
      <c r="AU422" s="29">
        <f t="shared" si="152"/>
        <v>0</v>
      </c>
      <c r="AV422" s="29">
        <v>0</v>
      </c>
      <c r="AW422" s="29">
        <f t="shared" si="153"/>
        <v>0</v>
      </c>
    </row>
    <row r="423" spans="1:49">
      <c r="A423" s="2">
        <v>601</v>
      </c>
      <c r="B423" s="2" t="s">
        <v>205</v>
      </c>
      <c r="C423" s="2" t="s">
        <v>626</v>
      </c>
      <c r="D423" s="3">
        <v>249.48</v>
      </c>
      <c r="E423" s="3">
        <v>26.96</v>
      </c>
      <c r="F423" s="29">
        <v>0</v>
      </c>
      <c r="G423" s="29">
        <f t="shared" si="132"/>
        <v>0</v>
      </c>
      <c r="H423" s="29">
        <v>0</v>
      </c>
      <c r="I423" s="29">
        <f t="shared" si="133"/>
        <v>0</v>
      </c>
      <c r="J423" s="29">
        <v>3503057.25</v>
      </c>
      <c r="K423" s="29">
        <f t="shared" si="134"/>
        <v>5.0900951472139739E-3</v>
      </c>
      <c r="L423" s="29">
        <v>2642688</v>
      </c>
      <c r="M423" s="29">
        <f t="shared" si="135"/>
        <v>3.0105388143572779E-3</v>
      </c>
      <c r="N423" s="29">
        <v>0</v>
      </c>
      <c r="O423" s="29">
        <f t="shared" si="136"/>
        <v>0</v>
      </c>
      <c r="P423" s="29">
        <v>0</v>
      </c>
      <c r="Q423" s="29">
        <f t="shared" si="137"/>
        <v>0</v>
      </c>
      <c r="R423" s="29">
        <v>0</v>
      </c>
      <c r="S423" s="29">
        <f t="shared" si="138"/>
        <v>0</v>
      </c>
      <c r="T423" s="29">
        <v>0</v>
      </c>
      <c r="U423" s="29">
        <f t="shared" si="139"/>
        <v>0</v>
      </c>
      <c r="V423" s="29">
        <v>0</v>
      </c>
      <c r="W423" s="29">
        <f t="shared" si="140"/>
        <v>0</v>
      </c>
      <c r="X423" s="29">
        <v>0</v>
      </c>
      <c r="Y423" s="29">
        <f t="shared" si="141"/>
        <v>0</v>
      </c>
      <c r="Z423" s="29">
        <v>0</v>
      </c>
      <c r="AA423" s="29">
        <f t="shared" si="142"/>
        <v>0</v>
      </c>
      <c r="AB423" s="29">
        <v>0</v>
      </c>
      <c r="AC423" s="29">
        <f t="shared" si="143"/>
        <v>0</v>
      </c>
      <c r="AD423" s="29">
        <v>0</v>
      </c>
      <c r="AE423" s="29">
        <f t="shared" si="144"/>
        <v>0</v>
      </c>
      <c r="AF423" s="29">
        <v>0</v>
      </c>
      <c r="AG423" s="29">
        <f t="shared" si="145"/>
        <v>0</v>
      </c>
      <c r="AH423" s="29">
        <v>0</v>
      </c>
      <c r="AI423" s="29">
        <f t="shared" si="146"/>
        <v>0</v>
      </c>
      <c r="AJ423" s="29">
        <v>0</v>
      </c>
      <c r="AK423" s="29">
        <f t="shared" si="147"/>
        <v>0</v>
      </c>
      <c r="AL423" s="29">
        <v>0</v>
      </c>
      <c r="AM423" s="29">
        <f t="shared" si="148"/>
        <v>0</v>
      </c>
      <c r="AN423" s="29">
        <v>0</v>
      </c>
      <c r="AO423" s="29">
        <f t="shared" si="149"/>
        <v>0</v>
      </c>
      <c r="AP423" s="29">
        <v>0</v>
      </c>
      <c r="AQ423" s="29">
        <f t="shared" si="150"/>
        <v>0</v>
      </c>
      <c r="AR423" s="29">
        <v>0</v>
      </c>
      <c r="AS423" s="29">
        <f t="shared" si="151"/>
        <v>0</v>
      </c>
      <c r="AT423" s="29">
        <v>0</v>
      </c>
      <c r="AU423" s="29">
        <f t="shared" si="152"/>
        <v>0</v>
      </c>
      <c r="AV423" s="29">
        <v>0</v>
      </c>
      <c r="AW423" s="29">
        <f t="shared" si="153"/>
        <v>0</v>
      </c>
    </row>
    <row r="424" spans="1:49">
      <c r="A424" s="2">
        <v>602</v>
      </c>
      <c r="B424" s="2" t="s">
        <v>205</v>
      </c>
      <c r="C424" s="2" t="s">
        <v>627</v>
      </c>
      <c r="D424" s="3">
        <v>249.6</v>
      </c>
      <c r="E424" s="3">
        <v>25.37</v>
      </c>
      <c r="F424" s="29">
        <v>0</v>
      </c>
      <c r="G424" s="29">
        <f t="shared" si="132"/>
        <v>0</v>
      </c>
      <c r="H424" s="29">
        <v>0</v>
      </c>
      <c r="I424" s="29">
        <f t="shared" si="133"/>
        <v>0</v>
      </c>
      <c r="J424" s="29">
        <v>0</v>
      </c>
      <c r="K424" s="29">
        <f t="shared" si="134"/>
        <v>0</v>
      </c>
      <c r="L424" s="29">
        <v>2209525</v>
      </c>
      <c r="M424" s="29">
        <f t="shared" si="135"/>
        <v>2.5170813859951551E-3</v>
      </c>
      <c r="N424" s="29">
        <v>225200</v>
      </c>
      <c r="O424" s="29">
        <f t="shared" si="136"/>
        <v>2.1692651233927475E-4</v>
      </c>
      <c r="P424" s="29">
        <v>0</v>
      </c>
      <c r="Q424" s="29">
        <f t="shared" si="137"/>
        <v>0</v>
      </c>
      <c r="R424" s="29">
        <v>0</v>
      </c>
      <c r="S424" s="29">
        <f t="shared" si="138"/>
        <v>0</v>
      </c>
      <c r="T424" s="29">
        <v>0</v>
      </c>
      <c r="U424" s="29">
        <f t="shared" si="139"/>
        <v>0</v>
      </c>
      <c r="V424" s="29">
        <v>0</v>
      </c>
      <c r="W424" s="29">
        <f t="shared" si="140"/>
        <v>0</v>
      </c>
      <c r="X424" s="29">
        <v>0</v>
      </c>
      <c r="Y424" s="29">
        <f t="shared" si="141"/>
        <v>0</v>
      </c>
      <c r="Z424" s="29">
        <v>0</v>
      </c>
      <c r="AA424" s="29">
        <f t="shared" si="142"/>
        <v>0</v>
      </c>
      <c r="AB424" s="29">
        <v>0</v>
      </c>
      <c r="AC424" s="29">
        <f t="shared" si="143"/>
        <v>0</v>
      </c>
      <c r="AD424" s="29">
        <v>0</v>
      </c>
      <c r="AE424" s="29">
        <f t="shared" si="144"/>
        <v>0</v>
      </c>
      <c r="AF424" s="29">
        <v>0</v>
      </c>
      <c r="AG424" s="29">
        <f t="shared" si="145"/>
        <v>0</v>
      </c>
      <c r="AH424" s="29">
        <v>0</v>
      </c>
      <c r="AI424" s="29">
        <f t="shared" si="146"/>
        <v>0</v>
      </c>
      <c r="AJ424" s="29">
        <v>0</v>
      </c>
      <c r="AK424" s="29">
        <f t="shared" si="147"/>
        <v>0</v>
      </c>
      <c r="AL424" s="29">
        <v>0</v>
      </c>
      <c r="AM424" s="29">
        <f t="shared" si="148"/>
        <v>0</v>
      </c>
      <c r="AN424" s="29">
        <v>0</v>
      </c>
      <c r="AO424" s="29">
        <f t="shared" si="149"/>
        <v>0</v>
      </c>
      <c r="AP424" s="29">
        <v>0</v>
      </c>
      <c r="AQ424" s="29">
        <f t="shared" si="150"/>
        <v>0</v>
      </c>
      <c r="AR424" s="29">
        <v>0</v>
      </c>
      <c r="AS424" s="29">
        <f t="shared" si="151"/>
        <v>0</v>
      </c>
      <c r="AT424" s="29">
        <v>0</v>
      </c>
      <c r="AU424" s="29">
        <f t="shared" si="152"/>
        <v>0</v>
      </c>
      <c r="AV424" s="29">
        <v>0</v>
      </c>
      <c r="AW424" s="29">
        <f t="shared" si="153"/>
        <v>0</v>
      </c>
    </row>
    <row r="425" spans="1:49">
      <c r="A425" s="2">
        <v>603</v>
      </c>
      <c r="B425" s="2" t="s">
        <v>205</v>
      </c>
      <c r="C425" s="2" t="s">
        <v>628</v>
      </c>
      <c r="D425" s="3">
        <v>251.04</v>
      </c>
      <c r="E425" s="3">
        <v>22.71</v>
      </c>
      <c r="F425" s="29">
        <v>0</v>
      </c>
      <c r="G425" s="29">
        <f t="shared" si="132"/>
        <v>0</v>
      </c>
      <c r="H425" s="29">
        <v>0</v>
      </c>
      <c r="I425" s="29">
        <f t="shared" si="133"/>
        <v>0</v>
      </c>
      <c r="J425" s="29">
        <v>0</v>
      </c>
      <c r="K425" s="29">
        <f t="shared" si="134"/>
        <v>0</v>
      </c>
      <c r="L425" s="29">
        <v>0</v>
      </c>
      <c r="M425" s="29">
        <f t="shared" si="135"/>
        <v>0</v>
      </c>
      <c r="N425" s="29">
        <v>0</v>
      </c>
      <c r="O425" s="29">
        <f t="shared" si="136"/>
        <v>0</v>
      </c>
      <c r="P425" s="29">
        <v>0</v>
      </c>
      <c r="Q425" s="29">
        <f t="shared" si="137"/>
        <v>0</v>
      </c>
      <c r="R425" s="29">
        <v>0</v>
      </c>
      <c r="S425" s="29">
        <f t="shared" si="138"/>
        <v>0</v>
      </c>
      <c r="T425" s="29">
        <v>200933.34375</v>
      </c>
      <c r="U425" s="29">
        <f t="shared" si="139"/>
        <v>2.0392525690602343E-4</v>
      </c>
      <c r="V425" s="29">
        <v>0</v>
      </c>
      <c r="W425" s="29">
        <f t="shared" si="140"/>
        <v>0</v>
      </c>
      <c r="X425" s="29">
        <v>0</v>
      </c>
      <c r="Y425" s="29">
        <f t="shared" si="141"/>
        <v>0</v>
      </c>
      <c r="Z425" s="29">
        <v>0</v>
      </c>
      <c r="AA425" s="29">
        <f t="shared" si="142"/>
        <v>0</v>
      </c>
      <c r="AB425" s="29">
        <v>0</v>
      </c>
      <c r="AC425" s="29">
        <f t="shared" si="143"/>
        <v>0</v>
      </c>
      <c r="AD425" s="29">
        <v>0</v>
      </c>
      <c r="AE425" s="29">
        <f t="shared" si="144"/>
        <v>0</v>
      </c>
      <c r="AF425" s="29">
        <v>0</v>
      </c>
      <c r="AG425" s="29">
        <f t="shared" si="145"/>
        <v>0</v>
      </c>
      <c r="AH425" s="29">
        <v>0</v>
      </c>
      <c r="AI425" s="29">
        <f t="shared" si="146"/>
        <v>0</v>
      </c>
      <c r="AJ425" s="29">
        <v>0</v>
      </c>
      <c r="AK425" s="29">
        <f t="shared" si="147"/>
        <v>0</v>
      </c>
      <c r="AL425" s="29">
        <v>0</v>
      </c>
      <c r="AM425" s="29">
        <f t="shared" si="148"/>
        <v>0</v>
      </c>
      <c r="AN425" s="29">
        <v>0</v>
      </c>
      <c r="AO425" s="29">
        <f t="shared" si="149"/>
        <v>0</v>
      </c>
      <c r="AP425" s="29">
        <v>0</v>
      </c>
      <c r="AQ425" s="29">
        <f t="shared" si="150"/>
        <v>0</v>
      </c>
      <c r="AR425" s="29">
        <v>0</v>
      </c>
      <c r="AS425" s="29">
        <f t="shared" si="151"/>
        <v>0</v>
      </c>
      <c r="AT425" s="29">
        <v>0</v>
      </c>
      <c r="AU425" s="29">
        <f t="shared" si="152"/>
        <v>0</v>
      </c>
      <c r="AV425" s="29">
        <v>0</v>
      </c>
      <c r="AW425" s="29">
        <f t="shared" si="153"/>
        <v>0</v>
      </c>
    </row>
    <row r="426" spans="1:49">
      <c r="A426" s="2">
        <v>604</v>
      </c>
      <c r="B426" s="2" t="s">
        <v>205</v>
      </c>
      <c r="C426" s="2" t="s">
        <v>629</v>
      </c>
      <c r="D426" s="3">
        <v>251.16</v>
      </c>
      <c r="E426" s="3">
        <v>12.59</v>
      </c>
      <c r="F426" s="29">
        <v>0</v>
      </c>
      <c r="G426" s="29">
        <f t="shared" si="132"/>
        <v>0</v>
      </c>
      <c r="H426" s="29">
        <v>0</v>
      </c>
      <c r="I426" s="29">
        <f t="shared" si="133"/>
        <v>0</v>
      </c>
      <c r="J426" s="29">
        <v>0</v>
      </c>
      <c r="K426" s="29">
        <f t="shared" si="134"/>
        <v>0</v>
      </c>
      <c r="L426" s="29">
        <v>0</v>
      </c>
      <c r="M426" s="29">
        <f t="shared" si="135"/>
        <v>0</v>
      </c>
      <c r="N426" s="29">
        <v>0</v>
      </c>
      <c r="O426" s="29">
        <f t="shared" si="136"/>
        <v>0</v>
      </c>
      <c r="P426" s="29">
        <v>0</v>
      </c>
      <c r="Q426" s="29">
        <f t="shared" si="137"/>
        <v>0</v>
      </c>
      <c r="R426" s="29">
        <v>0</v>
      </c>
      <c r="S426" s="29">
        <f t="shared" si="138"/>
        <v>0</v>
      </c>
      <c r="T426" s="29">
        <v>0</v>
      </c>
      <c r="U426" s="29">
        <f t="shared" si="139"/>
        <v>0</v>
      </c>
      <c r="V426" s="29">
        <v>0</v>
      </c>
      <c r="W426" s="29">
        <f t="shared" si="140"/>
        <v>0</v>
      </c>
      <c r="X426" s="29">
        <v>0</v>
      </c>
      <c r="Y426" s="29">
        <f t="shared" si="141"/>
        <v>0</v>
      </c>
      <c r="Z426" s="29">
        <v>0</v>
      </c>
      <c r="AA426" s="29">
        <f t="shared" si="142"/>
        <v>0</v>
      </c>
      <c r="AB426" s="29">
        <v>0</v>
      </c>
      <c r="AC426" s="29">
        <f t="shared" si="143"/>
        <v>0</v>
      </c>
      <c r="AD426" s="29">
        <v>0</v>
      </c>
      <c r="AE426" s="29">
        <f t="shared" si="144"/>
        <v>0</v>
      </c>
      <c r="AF426" s="29">
        <v>0</v>
      </c>
      <c r="AG426" s="29">
        <f t="shared" si="145"/>
        <v>0</v>
      </c>
      <c r="AH426" s="29">
        <v>0</v>
      </c>
      <c r="AI426" s="29">
        <f t="shared" si="146"/>
        <v>0</v>
      </c>
      <c r="AJ426" s="29">
        <v>0</v>
      </c>
      <c r="AK426" s="29">
        <f t="shared" si="147"/>
        <v>0</v>
      </c>
      <c r="AL426" s="29">
        <v>0</v>
      </c>
      <c r="AM426" s="29">
        <f t="shared" si="148"/>
        <v>0</v>
      </c>
      <c r="AN426" s="29">
        <v>0</v>
      </c>
      <c r="AO426" s="29">
        <f t="shared" si="149"/>
        <v>0</v>
      </c>
      <c r="AP426" s="29">
        <v>0</v>
      </c>
      <c r="AQ426" s="29">
        <f t="shared" si="150"/>
        <v>0</v>
      </c>
      <c r="AR426" s="29">
        <v>758250</v>
      </c>
      <c r="AS426" s="29">
        <f t="shared" si="151"/>
        <v>7.2987989103702397E-3</v>
      </c>
      <c r="AT426" s="29">
        <v>0</v>
      </c>
      <c r="AU426" s="29">
        <f t="shared" si="152"/>
        <v>0</v>
      </c>
      <c r="AV426" s="29">
        <v>0</v>
      </c>
      <c r="AW426" s="29">
        <f t="shared" si="153"/>
        <v>0</v>
      </c>
    </row>
    <row r="427" spans="1:49">
      <c r="A427" s="2">
        <v>605</v>
      </c>
      <c r="B427" s="2" t="s">
        <v>205</v>
      </c>
      <c r="C427" s="2" t="s">
        <v>630</v>
      </c>
      <c r="D427" s="3">
        <v>251.16</v>
      </c>
      <c r="E427" s="3">
        <v>16.260000000000002</v>
      </c>
      <c r="F427" s="29">
        <v>56177.77734375</v>
      </c>
      <c r="G427" s="29">
        <f t="shared" si="132"/>
        <v>3.7683825532060331E-4</v>
      </c>
      <c r="H427" s="29">
        <v>0</v>
      </c>
      <c r="I427" s="29">
        <f t="shared" si="133"/>
        <v>0</v>
      </c>
      <c r="J427" s="29">
        <v>0</v>
      </c>
      <c r="K427" s="29">
        <f t="shared" si="134"/>
        <v>0</v>
      </c>
      <c r="L427" s="29">
        <v>124800</v>
      </c>
      <c r="M427" s="29">
        <f t="shared" si="135"/>
        <v>1.4217162375270494E-4</v>
      </c>
      <c r="N427" s="29">
        <v>0</v>
      </c>
      <c r="O427" s="29">
        <f t="shared" si="136"/>
        <v>0</v>
      </c>
      <c r="P427" s="29">
        <v>0</v>
      </c>
      <c r="Q427" s="29">
        <f t="shared" si="137"/>
        <v>0</v>
      </c>
      <c r="R427" s="29">
        <v>0</v>
      </c>
      <c r="S427" s="29">
        <f t="shared" si="138"/>
        <v>0</v>
      </c>
      <c r="T427" s="29">
        <v>0</v>
      </c>
      <c r="U427" s="29">
        <f t="shared" si="139"/>
        <v>0</v>
      </c>
      <c r="V427" s="29">
        <v>0</v>
      </c>
      <c r="W427" s="29">
        <f t="shared" si="140"/>
        <v>0</v>
      </c>
      <c r="X427" s="29">
        <v>0</v>
      </c>
      <c r="Y427" s="29">
        <f t="shared" si="141"/>
        <v>0</v>
      </c>
      <c r="Z427" s="29">
        <v>402628.5625</v>
      </c>
      <c r="AA427" s="29">
        <f t="shared" si="142"/>
        <v>1.5367360575573794E-3</v>
      </c>
      <c r="AB427" s="29">
        <v>0</v>
      </c>
      <c r="AC427" s="29">
        <f t="shared" si="143"/>
        <v>0</v>
      </c>
      <c r="AD427" s="29">
        <v>0</v>
      </c>
      <c r="AE427" s="29">
        <f t="shared" si="144"/>
        <v>0</v>
      </c>
      <c r="AF427" s="29">
        <v>0</v>
      </c>
      <c r="AG427" s="29">
        <f t="shared" si="145"/>
        <v>0</v>
      </c>
      <c r="AH427" s="29">
        <v>0</v>
      </c>
      <c r="AI427" s="29">
        <f t="shared" si="146"/>
        <v>0</v>
      </c>
      <c r="AJ427" s="29">
        <v>0</v>
      </c>
      <c r="AK427" s="29">
        <f t="shared" si="147"/>
        <v>0</v>
      </c>
      <c r="AL427" s="29">
        <v>0</v>
      </c>
      <c r="AM427" s="29">
        <f t="shared" si="148"/>
        <v>0</v>
      </c>
      <c r="AN427" s="29">
        <v>0</v>
      </c>
      <c r="AO427" s="29">
        <f t="shared" si="149"/>
        <v>0</v>
      </c>
      <c r="AP427" s="29">
        <v>0</v>
      </c>
      <c r="AQ427" s="29">
        <f t="shared" si="150"/>
        <v>0</v>
      </c>
      <c r="AR427" s="29">
        <v>0</v>
      </c>
      <c r="AS427" s="29">
        <f t="shared" si="151"/>
        <v>0</v>
      </c>
      <c r="AT427" s="29">
        <v>0</v>
      </c>
      <c r="AU427" s="29">
        <f t="shared" si="152"/>
        <v>0</v>
      </c>
      <c r="AV427" s="29">
        <v>0</v>
      </c>
      <c r="AW427" s="29">
        <f t="shared" si="153"/>
        <v>0</v>
      </c>
    </row>
    <row r="428" spans="1:49">
      <c r="A428" s="2">
        <v>606</v>
      </c>
      <c r="B428" s="2" t="s">
        <v>205</v>
      </c>
      <c r="C428" s="2" t="s">
        <v>631</v>
      </c>
      <c r="D428" s="3">
        <v>251.28</v>
      </c>
      <c r="E428" s="3">
        <v>20.82</v>
      </c>
      <c r="F428" s="29">
        <v>0</v>
      </c>
      <c r="G428" s="29">
        <f t="shared" si="132"/>
        <v>0</v>
      </c>
      <c r="H428" s="29">
        <v>0</v>
      </c>
      <c r="I428" s="29">
        <f t="shared" si="133"/>
        <v>0</v>
      </c>
      <c r="J428" s="29">
        <v>0</v>
      </c>
      <c r="K428" s="29">
        <f t="shared" si="134"/>
        <v>0</v>
      </c>
      <c r="L428" s="29">
        <v>0</v>
      </c>
      <c r="M428" s="29">
        <f t="shared" si="135"/>
        <v>0</v>
      </c>
      <c r="N428" s="29">
        <v>0</v>
      </c>
      <c r="O428" s="29">
        <f t="shared" si="136"/>
        <v>0</v>
      </c>
      <c r="P428" s="29">
        <v>0</v>
      </c>
      <c r="Q428" s="29">
        <f t="shared" si="137"/>
        <v>0</v>
      </c>
      <c r="R428" s="29">
        <v>0</v>
      </c>
      <c r="S428" s="29">
        <f t="shared" si="138"/>
        <v>0</v>
      </c>
      <c r="T428" s="29">
        <v>0</v>
      </c>
      <c r="U428" s="29">
        <f t="shared" si="139"/>
        <v>0</v>
      </c>
      <c r="V428" s="29">
        <v>2550750</v>
      </c>
      <c r="W428" s="29">
        <f t="shared" si="140"/>
        <v>6.1865147713168426E-3</v>
      </c>
      <c r="X428" s="29">
        <v>0</v>
      </c>
      <c r="Y428" s="29">
        <f t="shared" si="141"/>
        <v>0</v>
      </c>
      <c r="Z428" s="29">
        <v>0</v>
      </c>
      <c r="AA428" s="29">
        <f t="shared" si="142"/>
        <v>0</v>
      </c>
      <c r="AB428" s="29">
        <v>0</v>
      </c>
      <c r="AC428" s="29">
        <f t="shared" si="143"/>
        <v>0</v>
      </c>
      <c r="AD428" s="29">
        <v>0</v>
      </c>
      <c r="AE428" s="29">
        <f t="shared" si="144"/>
        <v>0</v>
      </c>
      <c r="AF428" s="29">
        <v>0</v>
      </c>
      <c r="AG428" s="29">
        <f t="shared" si="145"/>
        <v>0</v>
      </c>
      <c r="AH428" s="29">
        <v>0</v>
      </c>
      <c r="AI428" s="29">
        <f t="shared" si="146"/>
        <v>0</v>
      </c>
      <c r="AJ428" s="29">
        <v>0</v>
      </c>
      <c r="AK428" s="29">
        <f t="shared" si="147"/>
        <v>0</v>
      </c>
      <c r="AL428" s="29">
        <v>0</v>
      </c>
      <c r="AM428" s="29">
        <f t="shared" si="148"/>
        <v>0</v>
      </c>
      <c r="AN428" s="29">
        <v>0</v>
      </c>
      <c r="AO428" s="29">
        <f t="shared" si="149"/>
        <v>0</v>
      </c>
      <c r="AP428" s="29">
        <v>0</v>
      </c>
      <c r="AQ428" s="29">
        <f t="shared" si="150"/>
        <v>0</v>
      </c>
      <c r="AR428" s="29">
        <v>0</v>
      </c>
      <c r="AS428" s="29">
        <f t="shared" si="151"/>
        <v>0</v>
      </c>
      <c r="AT428" s="29">
        <v>0</v>
      </c>
      <c r="AU428" s="29">
        <f t="shared" si="152"/>
        <v>0</v>
      </c>
      <c r="AV428" s="29">
        <v>0</v>
      </c>
      <c r="AW428" s="29">
        <f t="shared" si="153"/>
        <v>0</v>
      </c>
    </row>
    <row r="429" spans="1:49">
      <c r="A429" s="2">
        <v>607</v>
      </c>
      <c r="B429" s="2" t="s">
        <v>205</v>
      </c>
      <c r="C429" s="2" t="s">
        <v>632</v>
      </c>
      <c r="D429" s="3">
        <v>251.4</v>
      </c>
      <c r="E429" s="3">
        <v>13.5</v>
      </c>
      <c r="F429" s="29">
        <v>0</v>
      </c>
      <c r="G429" s="29">
        <f t="shared" si="132"/>
        <v>0</v>
      </c>
      <c r="H429" s="29">
        <v>0</v>
      </c>
      <c r="I429" s="29">
        <f t="shared" si="133"/>
        <v>0</v>
      </c>
      <c r="J429" s="29">
        <v>0</v>
      </c>
      <c r="K429" s="29">
        <f t="shared" si="134"/>
        <v>0</v>
      </c>
      <c r="L429" s="29">
        <v>0</v>
      </c>
      <c r="M429" s="29">
        <f t="shared" si="135"/>
        <v>0</v>
      </c>
      <c r="N429" s="29">
        <v>0</v>
      </c>
      <c r="O429" s="29">
        <f t="shared" si="136"/>
        <v>0</v>
      </c>
      <c r="P429" s="29">
        <v>0</v>
      </c>
      <c r="Q429" s="29">
        <f t="shared" si="137"/>
        <v>0</v>
      </c>
      <c r="R429" s="29">
        <v>0</v>
      </c>
      <c r="S429" s="29">
        <f t="shared" si="138"/>
        <v>0</v>
      </c>
      <c r="T429" s="29">
        <v>0</v>
      </c>
      <c r="U429" s="29">
        <f t="shared" si="139"/>
        <v>0</v>
      </c>
      <c r="V429" s="29">
        <v>0</v>
      </c>
      <c r="W429" s="29">
        <f t="shared" si="140"/>
        <v>0</v>
      </c>
      <c r="X429" s="29">
        <v>0</v>
      </c>
      <c r="Y429" s="29">
        <f t="shared" si="141"/>
        <v>0</v>
      </c>
      <c r="Z429" s="29">
        <v>0</v>
      </c>
      <c r="AA429" s="29">
        <f t="shared" si="142"/>
        <v>0</v>
      </c>
      <c r="AB429" s="29">
        <v>0</v>
      </c>
      <c r="AC429" s="29">
        <f t="shared" si="143"/>
        <v>0</v>
      </c>
      <c r="AD429" s="29">
        <v>219600</v>
      </c>
      <c r="AE429" s="29">
        <f t="shared" si="144"/>
        <v>1.0239414798047211E-3</v>
      </c>
      <c r="AF429" s="29">
        <v>316000</v>
      </c>
      <c r="AG429" s="29">
        <f t="shared" si="145"/>
        <v>1.4886254295622566E-3</v>
      </c>
      <c r="AH429" s="29">
        <v>1490171.375</v>
      </c>
      <c r="AI429" s="29">
        <f t="shared" si="146"/>
        <v>6.1076341956081016E-3</v>
      </c>
      <c r="AJ429" s="29">
        <v>1672307.75</v>
      </c>
      <c r="AK429" s="29">
        <f t="shared" si="147"/>
        <v>6.5117408250469746E-3</v>
      </c>
      <c r="AL429" s="29">
        <v>1521694.125</v>
      </c>
      <c r="AM429" s="29">
        <f t="shared" si="148"/>
        <v>1.3417895415759532E-2</v>
      </c>
      <c r="AN429" s="29">
        <v>1298453.375</v>
      </c>
      <c r="AO429" s="29">
        <f t="shared" si="149"/>
        <v>1.151603127004636E-2</v>
      </c>
      <c r="AP429" s="29">
        <v>0</v>
      </c>
      <c r="AQ429" s="29">
        <f t="shared" si="150"/>
        <v>0</v>
      </c>
      <c r="AR429" s="29">
        <v>0</v>
      </c>
      <c r="AS429" s="29">
        <f t="shared" si="151"/>
        <v>0</v>
      </c>
      <c r="AT429" s="29">
        <v>0</v>
      </c>
      <c r="AU429" s="29">
        <f t="shared" si="152"/>
        <v>0</v>
      </c>
      <c r="AV429" s="29">
        <v>0</v>
      </c>
      <c r="AW429" s="29">
        <f t="shared" si="153"/>
        <v>0</v>
      </c>
    </row>
    <row r="430" spans="1:49">
      <c r="A430" s="2">
        <v>608</v>
      </c>
      <c r="B430" s="2" t="s">
        <v>205</v>
      </c>
      <c r="C430" s="2" t="s">
        <v>633</v>
      </c>
      <c r="D430" s="3">
        <v>251.4</v>
      </c>
      <c r="E430" s="3">
        <v>17.579999999999998</v>
      </c>
      <c r="F430" s="29">
        <v>0</v>
      </c>
      <c r="G430" s="29">
        <f t="shared" si="132"/>
        <v>0</v>
      </c>
      <c r="H430" s="29">
        <v>0</v>
      </c>
      <c r="I430" s="29">
        <f t="shared" si="133"/>
        <v>0</v>
      </c>
      <c r="J430" s="29">
        <v>0</v>
      </c>
      <c r="K430" s="29">
        <f t="shared" si="134"/>
        <v>0</v>
      </c>
      <c r="L430" s="29">
        <v>0</v>
      </c>
      <c r="M430" s="29">
        <f t="shared" si="135"/>
        <v>0</v>
      </c>
      <c r="N430" s="29">
        <v>0</v>
      </c>
      <c r="O430" s="29">
        <f t="shared" si="136"/>
        <v>0</v>
      </c>
      <c r="P430" s="29">
        <v>0</v>
      </c>
      <c r="Q430" s="29">
        <f t="shared" si="137"/>
        <v>0</v>
      </c>
      <c r="R430" s="29">
        <v>0</v>
      </c>
      <c r="S430" s="29">
        <f t="shared" si="138"/>
        <v>0</v>
      </c>
      <c r="T430" s="29">
        <v>0</v>
      </c>
      <c r="U430" s="29">
        <f t="shared" si="139"/>
        <v>0</v>
      </c>
      <c r="V430" s="29">
        <v>5913000</v>
      </c>
      <c r="W430" s="29">
        <f t="shared" si="140"/>
        <v>1.4341218011485442E-2</v>
      </c>
      <c r="X430" s="29">
        <v>4576000</v>
      </c>
      <c r="Y430" s="29">
        <f t="shared" si="141"/>
        <v>1.2442283472727952E-2</v>
      </c>
      <c r="Z430" s="29">
        <v>3079326.25</v>
      </c>
      <c r="AA430" s="29">
        <f t="shared" si="142"/>
        <v>1.175304516891533E-2</v>
      </c>
      <c r="AB430" s="29">
        <v>2446500</v>
      </c>
      <c r="AC430" s="29">
        <f t="shared" si="143"/>
        <v>8.0032838694941034E-3</v>
      </c>
      <c r="AD430" s="29">
        <v>0</v>
      </c>
      <c r="AE430" s="29">
        <f t="shared" si="144"/>
        <v>0</v>
      </c>
      <c r="AF430" s="29">
        <v>0</v>
      </c>
      <c r="AG430" s="29">
        <f t="shared" si="145"/>
        <v>0</v>
      </c>
      <c r="AH430" s="29">
        <v>0</v>
      </c>
      <c r="AI430" s="29">
        <f t="shared" si="146"/>
        <v>0</v>
      </c>
      <c r="AJ430" s="29">
        <v>0</v>
      </c>
      <c r="AK430" s="29">
        <f t="shared" si="147"/>
        <v>0</v>
      </c>
      <c r="AL430" s="29">
        <v>0</v>
      </c>
      <c r="AM430" s="29">
        <f t="shared" si="148"/>
        <v>0</v>
      </c>
      <c r="AN430" s="29">
        <v>0</v>
      </c>
      <c r="AO430" s="29">
        <f t="shared" si="149"/>
        <v>0</v>
      </c>
      <c r="AP430" s="29">
        <v>0</v>
      </c>
      <c r="AQ430" s="29">
        <f t="shared" si="150"/>
        <v>0</v>
      </c>
      <c r="AR430" s="29">
        <v>0</v>
      </c>
      <c r="AS430" s="29">
        <f t="shared" si="151"/>
        <v>0</v>
      </c>
      <c r="AT430" s="29">
        <v>0</v>
      </c>
      <c r="AU430" s="29">
        <f t="shared" si="152"/>
        <v>0</v>
      </c>
      <c r="AV430" s="29">
        <v>0</v>
      </c>
      <c r="AW430" s="29">
        <f t="shared" si="153"/>
        <v>0</v>
      </c>
    </row>
    <row r="431" spans="1:49">
      <c r="A431" s="2">
        <v>609</v>
      </c>
      <c r="B431" s="2" t="s">
        <v>205</v>
      </c>
      <c r="C431" s="2" t="s">
        <v>634</v>
      </c>
      <c r="D431" s="3">
        <v>251.4</v>
      </c>
      <c r="E431" s="3">
        <v>22.69</v>
      </c>
      <c r="F431" s="29">
        <v>0</v>
      </c>
      <c r="G431" s="29">
        <f t="shared" si="132"/>
        <v>0</v>
      </c>
      <c r="H431" s="29">
        <v>0</v>
      </c>
      <c r="I431" s="29">
        <f t="shared" si="133"/>
        <v>0</v>
      </c>
      <c r="J431" s="29">
        <v>0</v>
      </c>
      <c r="K431" s="29">
        <f t="shared" si="134"/>
        <v>0</v>
      </c>
      <c r="L431" s="29">
        <v>0</v>
      </c>
      <c r="M431" s="29">
        <f t="shared" si="135"/>
        <v>0</v>
      </c>
      <c r="N431" s="29">
        <v>0</v>
      </c>
      <c r="O431" s="29">
        <f t="shared" si="136"/>
        <v>0</v>
      </c>
      <c r="P431" s="29">
        <v>0</v>
      </c>
      <c r="Q431" s="29">
        <f t="shared" si="137"/>
        <v>0</v>
      </c>
      <c r="R431" s="29">
        <v>549714.3125</v>
      </c>
      <c r="S431" s="29">
        <f t="shared" si="138"/>
        <v>5.1405130866668516E-4</v>
      </c>
      <c r="T431" s="29">
        <v>180400</v>
      </c>
      <c r="U431" s="29">
        <f t="shared" si="139"/>
        <v>1.8308617006651803E-4</v>
      </c>
      <c r="V431" s="29">
        <v>0</v>
      </c>
      <c r="W431" s="29">
        <f t="shared" si="140"/>
        <v>0</v>
      </c>
      <c r="X431" s="29">
        <v>0</v>
      </c>
      <c r="Y431" s="29">
        <f t="shared" si="141"/>
        <v>0</v>
      </c>
      <c r="Z431" s="29">
        <v>0</v>
      </c>
      <c r="AA431" s="29">
        <f t="shared" si="142"/>
        <v>0</v>
      </c>
      <c r="AB431" s="29">
        <v>0</v>
      </c>
      <c r="AC431" s="29">
        <f t="shared" si="143"/>
        <v>0</v>
      </c>
      <c r="AD431" s="29">
        <v>0</v>
      </c>
      <c r="AE431" s="29">
        <f t="shared" si="144"/>
        <v>0</v>
      </c>
      <c r="AF431" s="29">
        <v>0</v>
      </c>
      <c r="AG431" s="29">
        <f t="shared" si="145"/>
        <v>0</v>
      </c>
      <c r="AH431" s="29">
        <v>0</v>
      </c>
      <c r="AI431" s="29">
        <f t="shared" si="146"/>
        <v>0</v>
      </c>
      <c r="AJ431" s="29">
        <v>0</v>
      </c>
      <c r="AK431" s="29">
        <f t="shared" si="147"/>
        <v>0</v>
      </c>
      <c r="AL431" s="29">
        <v>0</v>
      </c>
      <c r="AM431" s="29">
        <f t="shared" si="148"/>
        <v>0</v>
      </c>
      <c r="AN431" s="29">
        <v>0</v>
      </c>
      <c r="AO431" s="29">
        <f t="shared" si="149"/>
        <v>0</v>
      </c>
      <c r="AP431" s="29">
        <v>0</v>
      </c>
      <c r="AQ431" s="29">
        <f t="shared" si="150"/>
        <v>0</v>
      </c>
      <c r="AR431" s="29">
        <v>0</v>
      </c>
      <c r="AS431" s="29">
        <f t="shared" si="151"/>
        <v>0</v>
      </c>
      <c r="AT431" s="29">
        <v>0</v>
      </c>
      <c r="AU431" s="29">
        <f t="shared" si="152"/>
        <v>0</v>
      </c>
      <c r="AV431" s="29">
        <v>0</v>
      </c>
      <c r="AW431" s="29">
        <f t="shared" si="153"/>
        <v>0</v>
      </c>
    </row>
    <row r="432" spans="1:49">
      <c r="A432" s="2">
        <v>610</v>
      </c>
      <c r="B432" s="2" t="s">
        <v>205</v>
      </c>
      <c r="C432" s="2" t="s">
        <v>635</v>
      </c>
      <c r="D432" s="3">
        <v>251.52</v>
      </c>
      <c r="E432" s="3">
        <v>15.22</v>
      </c>
      <c r="F432" s="29">
        <v>0</v>
      </c>
      <c r="G432" s="29">
        <f t="shared" si="132"/>
        <v>0</v>
      </c>
      <c r="H432" s="29">
        <v>0</v>
      </c>
      <c r="I432" s="29">
        <f t="shared" si="133"/>
        <v>0</v>
      </c>
      <c r="J432" s="29">
        <v>0</v>
      </c>
      <c r="K432" s="29">
        <f t="shared" si="134"/>
        <v>0</v>
      </c>
      <c r="L432" s="29">
        <v>0</v>
      </c>
      <c r="M432" s="29">
        <f t="shared" si="135"/>
        <v>0</v>
      </c>
      <c r="N432" s="29">
        <v>0</v>
      </c>
      <c r="O432" s="29">
        <f t="shared" si="136"/>
        <v>0</v>
      </c>
      <c r="P432" s="29">
        <v>0</v>
      </c>
      <c r="Q432" s="29">
        <f t="shared" si="137"/>
        <v>0</v>
      </c>
      <c r="R432" s="29">
        <v>0</v>
      </c>
      <c r="S432" s="29">
        <f t="shared" si="138"/>
        <v>0</v>
      </c>
      <c r="T432" s="29">
        <v>0</v>
      </c>
      <c r="U432" s="29">
        <f t="shared" si="139"/>
        <v>0</v>
      </c>
      <c r="V432" s="29">
        <v>148000</v>
      </c>
      <c r="W432" s="29">
        <f t="shared" si="140"/>
        <v>3.5895489019107822E-4</v>
      </c>
      <c r="X432" s="29">
        <v>258800</v>
      </c>
      <c r="Y432" s="29">
        <f t="shared" si="141"/>
        <v>7.0368508801179936E-4</v>
      </c>
      <c r="Z432" s="29">
        <v>3042000</v>
      </c>
      <c r="AA432" s="29">
        <f t="shared" si="142"/>
        <v>1.1610579880530825E-2</v>
      </c>
      <c r="AB432" s="29">
        <v>0</v>
      </c>
      <c r="AC432" s="29">
        <f t="shared" si="143"/>
        <v>0</v>
      </c>
      <c r="AD432" s="29">
        <v>2058000</v>
      </c>
      <c r="AE432" s="29">
        <f t="shared" si="144"/>
        <v>9.595954305273751E-3</v>
      </c>
      <c r="AF432" s="29">
        <v>1243946.625</v>
      </c>
      <c r="AG432" s="29">
        <f t="shared" si="145"/>
        <v>5.8600334778264058E-3</v>
      </c>
      <c r="AH432" s="29">
        <v>0</v>
      </c>
      <c r="AI432" s="29">
        <f t="shared" si="146"/>
        <v>0</v>
      </c>
      <c r="AJ432" s="29">
        <v>0</v>
      </c>
      <c r="AK432" s="29">
        <f t="shared" si="147"/>
        <v>0</v>
      </c>
      <c r="AL432" s="29">
        <v>0</v>
      </c>
      <c r="AM432" s="29">
        <f t="shared" si="148"/>
        <v>0</v>
      </c>
      <c r="AN432" s="29">
        <v>0</v>
      </c>
      <c r="AO432" s="29">
        <f t="shared" si="149"/>
        <v>0</v>
      </c>
      <c r="AP432" s="29">
        <v>0</v>
      </c>
      <c r="AQ432" s="29">
        <f t="shared" si="150"/>
        <v>0</v>
      </c>
      <c r="AR432" s="29">
        <v>0</v>
      </c>
      <c r="AS432" s="29">
        <f t="shared" si="151"/>
        <v>0</v>
      </c>
      <c r="AT432" s="29">
        <v>0</v>
      </c>
      <c r="AU432" s="29">
        <f t="shared" si="152"/>
        <v>0</v>
      </c>
      <c r="AV432" s="29">
        <v>0</v>
      </c>
      <c r="AW432" s="29">
        <f t="shared" si="153"/>
        <v>0</v>
      </c>
    </row>
    <row r="433" spans="1:49">
      <c r="A433" s="2">
        <v>611</v>
      </c>
      <c r="B433" s="2" t="s">
        <v>205</v>
      </c>
      <c r="C433" s="2" t="s">
        <v>636</v>
      </c>
      <c r="D433" s="3">
        <v>251.52</v>
      </c>
      <c r="E433" s="3">
        <v>25.03</v>
      </c>
      <c r="F433" s="29">
        <v>0</v>
      </c>
      <c r="G433" s="29">
        <f t="shared" si="132"/>
        <v>0</v>
      </c>
      <c r="H433" s="29">
        <v>0</v>
      </c>
      <c r="I433" s="29">
        <f t="shared" si="133"/>
        <v>0</v>
      </c>
      <c r="J433" s="29">
        <v>1918500</v>
      </c>
      <c r="K433" s="29">
        <f t="shared" si="134"/>
        <v>2.7876642723809351E-3</v>
      </c>
      <c r="L433" s="29">
        <v>2133000</v>
      </c>
      <c r="M433" s="29">
        <f t="shared" si="135"/>
        <v>2.4299044348118559E-3</v>
      </c>
      <c r="N433" s="29">
        <v>0</v>
      </c>
      <c r="O433" s="29">
        <f t="shared" si="136"/>
        <v>0</v>
      </c>
      <c r="P433" s="29">
        <v>0</v>
      </c>
      <c r="Q433" s="29">
        <f t="shared" si="137"/>
        <v>0</v>
      </c>
      <c r="R433" s="29">
        <v>603676.1875</v>
      </c>
      <c r="S433" s="29">
        <f t="shared" si="138"/>
        <v>5.6451237877363841E-4</v>
      </c>
      <c r="T433" s="29">
        <v>0</v>
      </c>
      <c r="U433" s="29">
        <f t="shared" si="139"/>
        <v>0</v>
      </c>
      <c r="V433" s="29">
        <v>0</v>
      </c>
      <c r="W433" s="29">
        <f t="shared" si="140"/>
        <v>0</v>
      </c>
      <c r="X433" s="29">
        <v>0</v>
      </c>
      <c r="Y433" s="29">
        <f t="shared" si="141"/>
        <v>0</v>
      </c>
      <c r="Z433" s="29">
        <v>0</v>
      </c>
      <c r="AA433" s="29">
        <f t="shared" si="142"/>
        <v>0</v>
      </c>
      <c r="AB433" s="29">
        <v>0</v>
      </c>
      <c r="AC433" s="29">
        <f t="shared" si="143"/>
        <v>0</v>
      </c>
      <c r="AD433" s="29">
        <v>0</v>
      </c>
      <c r="AE433" s="29">
        <f t="shared" si="144"/>
        <v>0</v>
      </c>
      <c r="AF433" s="29">
        <v>0</v>
      </c>
      <c r="AG433" s="29">
        <f t="shared" si="145"/>
        <v>0</v>
      </c>
      <c r="AH433" s="29">
        <v>0</v>
      </c>
      <c r="AI433" s="29">
        <f t="shared" si="146"/>
        <v>0</v>
      </c>
      <c r="AJ433" s="29">
        <v>0</v>
      </c>
      <c r="AK433" s="29">
        <f t="shared" si="147"/>
        <v>0</v>
      </c>
      <c r="AL433" s="29">
        <v>0</v>
      </c>
      <c r="AM433" s="29">
        <f t="shared" si="148"/>
        <v>0</v>
      </c>
      <c r="AN433" s="29">
        <v>0</v>
      </c>
      <c r="AO433" s="29">
        <f t="shared" si="149"/>
        <v>0</v>
      </c>
      <c r="AP433" s="29">
        <v>0</v>
      </c>
      <c r="AQ433" s="29">
        <f t="shared" si="150"/>
        <v>0</v>
      </c>
      <c r="AR433" s="29">
        <v>0</v>
      </c>
      <c r="AS433" s="29">
        <f t="shared" si="151"/>
        <v>0</v>
      </c>
      <c r="AT433" s="29">
        <v>0</v>
      </c>
      <c r="AU433" s="29">
        <f t="shared" si="152"/>
        <v>0</v>
      </c>
      <c r="AV433" s="29">
        <v>0</v>
      </c>
      <c r="AW433" s="29">
        <f t="shared" si="153"/>
        <v>0</v>
      </c>
    </row>
    <row r="434" spans="1:49">
      <c r="A434" s="2">
        <v>612</v>
      </c>
      <c r="B434" s="2" t="s">
        <v>205</v>
      </c>
      <c r="C434" s="2" t="s">
        <v>637</v>
      </c>
      <c r="D434" s="3">
        <v>253.08</v>
      </c>
      <c r="E434" s="3">
        <v>17.18</v>
      </c>
      <c r="F434" s="29">
        <v>0</v>
      </c>
      <c r="G434" s="29">
        <f t="shared" si="132"/>
        <v>0</v>
      </c>
      <c r="H434" s="29">
        <v>0</v>
      </c>
      <c r="I434" s="29">
        <f t="shared" si="133"/>
        <v>0</v>
      </c>
      <c r="J434" s="29">
        <v>0</v>
      </c>
      <c r="K434" s="29">
        <f t="shared" si="134"/>
        <v>0</v>
      </c>
      <c r="L434" s="29">
        <v>0</v>
      </c>
      <c r="M434" s="29">
        <f t="shared" si="135"/>
        <v>0</v>
      </c>
      <c r="N434" s="29">
        <v>0</v>
      </c>
      <c r="O434" s="29">
        <f t="shared" si="136"/>
        <v>0</v>
      </c>
      <c r="P434" s="29">
        <v>0</v>
      </c>
      <c r="Q434" s="29">
        <f t="shared" si="137"/>
        <v>0</v>
      </c>
      <c r="R434" s="29">
        <v>0</v>
      </c>
      <c r="S434" s="29">
        <f t="shared" si="138"/>
        <v>0</v>
      </c>
      <c r="T434" s="29">
        <v>0</v>
      </c>
      <c r="U434" s="29">
        <f t="shared" si="139"/>
        <v>0</v>
      </c>
      <c r="V434" s="29">
        <v>0</v>
      </c>
      <c r="W434" s="29">
        <f t="shared" si="140"/>
        <v>0</v>
      </c>
      <c r="X434" s="29">
        <v>0</v>
      </c>
      <c r="Y434" s="29">
        <f t="shared" si="141"/>
        <v>0</v>
      </c>
      <c r="Z434" s="29">
        <v>0</v>
      </c>
      <c r="AA434" s="29">
        <f t="shared" si="142"/>
        <v>0</v>
      </c>
      <c r="AB434" s="29">
        <v>0</v>
      </c>
      <c r="AC434" s="29">
        <f t="shared" si="143"/>
        <v>0</v>
      </c>
      <c r="AD434" s="29">
        <v>0</v>
      </c>
      <c r="AE434" s="29">
        <f t="shared" si="144"/>
        <v>0</v>
      </c>
      <c r="AF434" s="29">
        <v>249840</v>
      </c>
      <c r="AG434" s="29">
        <f t="shared" si="145"/>
        <v>1.1769562573475765E-3</v>
      </c>
      <c r="AH434" s="29">
        <v>0</v>
      </c>
      <c r="AI434" s="29">
        <f t="shared" si="146"/>
        <v>0</v>
      </c>
      <c r="AJ434" s="29">
        <v>0</v>
      </c>
      <c r="AK434" s="29">
        <f t="shared" si="147"/>
        <v>0</v>
      </c>
      <c r="AL434" s="29">
        <v>0</v>
      </c>
      <c r="AM434" s="29">
        <f t="shared" si="148"/>
        <v>0</v>
      </c>
      <c r="AN434" s="29">
        <v>0</v>
      </c>
      <c r="AO434" s="29">
        <f t="shared" si="149"/>
        <v>0</v>
      </c>
      <c r="AP434" s="29">
        <v>0</v>
      </c>
      <c r="AQ434" s="29">
        <f t="shared" si="150"/>
        <v>0</v>
      </c>
      <c r="AR434" s="29">
        <v>0</v>
      </c>
      <c r="AS434" s="29">
        <f t="shared" si="151"/>
        <v>0</v>
      </c>
      <c r="AT434" s="29">
        <v>0</v>
      </c>
      <c r="AU434" s="29">
        <f t="shared" si="152"/>
        <v>0</v>
      </c>
      <c r="AV434" s="29">
        <v>0</v>
      </c>
      <c r="AW434" s="29">
        <f t="shared" si="153"/>
        <v>0</v>
      </c>
    </row>
    <row r="435" spans="1:49">
      <c r="A435" s="2">
        <v>613</v>
      </c>
      <c r="B435" s="2" t="s">
        <v>205</v>
      </c>
      <c r="C435" s="2" t="s">
        <v>638</v>
      </c>
      <c r="D435" s="3">
        <v>253.2</v>
      </c>
      <c r="E435" s="3">
        <v>26.62</v>
      </c>
      <c r="F435" s="29">
        <v>0</v>
      </c>
      <c r="G435" s="29">
        <f t="shared" si="132"/>
        <v>0</v>
      </c>
      <c r="H435" s="29">
        <v>0</v>
      </c>
      <c r="I435" s="29">
        <f t="shared" si="133"/>
        <v>0</v>
      </c>
      <c r="J435" s="29">
        <v>458584.625</v>
      </c>
      <c r="K435" s="29">
        <f t="shared" si="134"/>
        <v>6.6634348448043213E-4</v>
      </c>
      <c r="L435" s="29">
        <v>0</v>
      </c>
      <c r="M435" s="29">
        <f t="shared" si="135"/>
        <v>0</v>
      </c>
      <c r="N435" s="29">
        <v>0</v>
      </c>
      <c r="O435" s="29">
        <f t="shared" si="136"/>
        <v>0</v>
      </c>
      <c r="P435" s="29">
        <v>374000</v>
      </c>
      <c r="Q435" s="29">
        <f t="shared" si="137"/>
        <v>3.8737650494629196E-4</v>
      </c>
      <c r="R435" s="29">
        <v>0</v>
      </c>
      <c r="S435" s="29">
        <f t="shared" si="138"/>
        <v>0</v>
      </c>
      <c r="T435" s="29">
        <v>0</v>
      </c>
      <c r="U435" s="29">
        <f t="shared" si="139"/>
        <v>0</v>
      </c>
      <c r="V435" s="29">
        <v>0</v>
      </c>
      <c r="W435" s="29">
        <f t="shared" si="140"/>
        <v>0</v>
      </c>
      <c r="X435" s="29">
        <v>0</v>
      </c>
      <c r="Y435" s="29">
        <f t="shared" si="141"/>
        <v>0</v>
      </c>
      <c r="Z435" s="29">
        <v>0</v>
      </c>
      <c r="AA435" s="29">
        <f t="shared" si="142"/>
        <v>0</v>
      </c>
      <c r="AB435" s="29">
        <v>0</v>
      </c>
      <c r="AC435" s="29">
        <f t="shared" si="143"/>
        <v>0</v>
      </c>
      <c r="AD435" s="29">
        <v>0</v>
      </c>
      <c r="AE435" s="29">
        <f t="shared" si="144"/>
        <v>0</v>
      </c>
      <c r="AF435" s="29">
        <v>0</v>
      </c>
      <c r="AG435" s="29">
        <f t="shared" si="145"/>
        <v>0</v>
      </c>
      <c r="AH435" s="29">
        <v>0</v>
      </c>
      <c r="AI435" s="29">
        <f t="shared" si="146"/>
        <v>0</v>
      </c>
      <c r="AJ435" s="29">
        <v>0</v>
      </c>
      <c r="AK435" s="29">
        <f t="shared" si="147"/>
        <v>0</v>
      </c>
      <c r="AL435" s="29">
        <v>0</v>
      </c>
      <c r="AM435" s="29">
        <f t="shared" si="148"/>
        <v>0</v>
      </c>
      <c r="AN435" s="29">
        <v>0</v>
      </c>
      <c r="AO435" s="29">
        <f t="shared" si="149"/>
        <v>0</v>
      </c>
      <c r="AP435" s="29">
        <v>0</v>
      </c>
      <c r="AQ435" s="29">
        <f t="shared" si="150"/>
        <v>0</v>
      </c>
      <c r="AR435" s="29">
        <v>0</v>
      </c>
      <c r="AS435" s="29">
        <f t="shared" si="151"/>
        <v>0</v>
      </c>
      <c r="AT435" s="29">
        <v>0</v>
      </c>
      <c r="AU435" s="29">
        <f t="shared" si="152"/>
        <v>0</v>
      </c>
      <c r="AV435" s="29">
        <v>0</v>
      </c>
      <c r="AW435" s="29">
        <f t="shared" si="153"/>
        <v>0</v>
      </c>
    </row>
    <row r="436" spans="1:49">
      <c r="A436" s="2">
        <v>614</v>
      </c>
      <c r="B436" s="2" t="s">
        <v>205</v>
      </c>
      <c r="C436" s="2" t="s">
        <v>639</v>
      </c>
      <c r="D436" s="3">
        <v>253.44</v>
      </c>
      <c r="E436" s="3">
        <v>14.15</v>
      </c>
      <c r="F436" s="29">
        <v>0</v>
      </c>
      <c r="G436" s="29">
        <f t="shared" si="132"/>
        <v>0</v>
      </c>
      <c r="H436" s="29">
        <v>0</v>
      </c>
      <c r="I436" s="29">
        <f t="shared" si="133"/>
        <v>0</v>
      </c>
      <c r="J436" s="29">
        <v>0</v>
      </c>
      <c r="K436" s="29">
        <f t="shared" si="134"/>
        <v>0</v>
      </c>
      <c r="L436" s="29">
        <v>0</v>
      </c>
      <c r="M436" s="29">
        <f t="shared" si="135"/>
        <v>0</v>
      </c>
      <c r="N436" s="29">
        <v>0</v>
      </c>
      <c r="O436" s="29">
        <f t="shared" si="136"/>
        <v>0</v>
      </c>
      <c r="P436" s="29">
        <v>0</v>
      </c>
      <c r="Q436" s="29">
        <f t="shared" si="137"/>
        <v>0</v>
      </c>
      <c r="R436" s="29">
        <v>0</v>
      </c>
      <c r="S436" s="29">
        <f t="shared" si="138"/>
        <v>0</v>
      </c>
      <c r="T436" s="29">
        <v>0</v>
      </c>
      <c r="U436" s="29">
        <f t="shared" si="139"/>
        <v>0</v>
      </c>
      <c r="V436" s="29">
        <v>311200</v>
      </c>
      <c r="W436" s="29">
        <f t="shared" si="140"/>
        <v>7.5477541775313206E-4</v>
      </c>
      <c r="X436" s="29">
        <v>257600</v>
      </c>
      <c r="Y436" s="29">
        <f t="shared" si="141"/>
        <v>7.0042225143678331E-4</v>
      </c>
      <c r="Z436" s="29">
        <v>13052308</v>
      </c>
      <c r="AA436" s="29">
        <f t="shared" si="142"/>
        <v>4.9817509749931474E-2</v>
      </c>
      <c r="AB436" s="29">
        <v>12648381</v>
      </c>
      <c r="AC436" s="29">
        <f t="shared" si="143"/>
        <v>4.1376899093609525E-2</v>
      </c>
      <c r="AD436" s="29">
        <v>19769806</v>
      </c>
      <c r="AE436" s="29">
        <f t="shared" si="144"/>
        <v>9.2181805150693324E-2</v>
      </c>
      <c r="AF436" s="29">
        <v>19560840</v>
      </c>
      <c r="AG436" s="29">
        <f t="shared" si="145"/>
        <v>9.2147986859489148E-2</v>
      </c>
      <c r="AH436" s="29">
        <v>593200.0625</v>
      </c>
      <c r="AI436" s="29">
        <f t="shared" si="146"/>
        <v>2.4312968611156305E-3</v>
      </c>
      <c r="AJ436" s="29">
        <v>311200.03125</v>
      </c>
      <c r="AK436" s="29">
        <f t="shared" si="147"/>
        <v>1.2117709484073846E-3</v>
      </c>
      <c r="AL436" s="29">
        <v>377600</v>
      </c>
      <c r="AM436" s="29">
        <f t="shared" si="148"/>
        <v>3.3295767038535417E-3</v>
      </c>
      <c r="AN436" s="29">
        <v>457600</v>
      </c>
      <c r="AO436" s="29">
        <f t="shared" si="149"/>
        <v>4.0584714173300326E-3</v>
      </c>
      <c r="AP436" s="29">
        <v>0</v>
      </c>
      <c r="AQ436" s="29">
        <f t="shared" si="150"/>
        <v>0</v>
      </c>
      <c r="AR436" s="29">
        <v>0</v>
      </c>
      <c r="AS436" s="29">
        <f t="shared" si="151"/>
        <v>0</v>
      </c>
      <c r="AT436" s="29">
        <v>0</v>
      </c>
      <c r="AU436" s="29">
        <f t="shared" si="152"/>
        <v>0</v>
      </c>
      <c r="AV436" s="29">
        <v>0</v>
      </c>
      <c r="AW436" s="29">
        <f t="shared" si="153"/>
        <v>0</v>
      </c>
    </row>
    <row r="437" spans="1:49">
      <c r="A437" s="2">
        <v>615</v>
      </c>
      <c r="B437" s="2" t="s">
        <v>205</v>
      </c>
      <c r="C437" s="2" t="s">
        <v>640</v>
      </c>
      <c r="D437" s="3">
        <v>253.44</v>
      </c>
      <c r="E437" s="3">
        <v>19.52</v>
      </c>
      <c r="F437" s="29">
        <v>0</v>
      </c>
      <c r="G437" s="29">
        <f t="shared" si="132"/>
        <v>0</v>
      </c>
      <c r="H437" s="29">
        <v>0</v>
      </c>
      <c r="I437" s="29">
        <f t="shared" si="133"/>
        <v>0</v>
      </c>
      <c r="J437" s="29">
        <v>0</v>
      </c>
      <c r="K437" s="29">
        <f t="shared" si="134"/>
        <v>0</v>
      </c>
      <c r="L437" s="29">
        <v>0</v>
      </c>
      <c r="M437" s="29">
        <f t="shared" si="135"/>
        <v>0</v>
      </c>
      <c r="N437" s="29">
        <v>0</v>
      </c>
      <c r="O437" s="29">
        <f t="shared" si="136"/>
        <v>0</v>
      </c>
      <c r="P437" s="29">
        <v>0</v>
      </c>
      <c r="Q437" s="29">
        <f t="shared" si="137"/>
        <v>0</v>
      </c>
      <c r="R437" s="29">
        <v>1363885.75</v>
      </c>
      <c r="S437" s="29">
        <f t="shared" si="138"/>
        <v>1.2754029478891245E-3</v>
      </c>
      <c r="T437" s="29">
        <v>1350000</v>
      </c>
      <c r="U437" s="29">
        <f t="shared" si="139"/>
        <v>1.370101605264963E-3</v>
      </c>
      <c r="V437" s="29">
        <v>0</v>
      </c>
      <c r="W437" s="29">
        <f t="shared" si="140"/>
        <v>0</v>
      </c>
      <c r="X437" s="29">
        <v>0</v>
      </c>
      <c r="Y437" s="29">
        <f t="shared" si="141"/>
        <v>0</v>
      </c>
      <c r="Z437" s="29">
        <v>0</v>
      </c>
      <c r="AA437" s="29">
        <f t="shared" si="142"/>
        <v>0</v>
      </c>
      <c r="AB437" s="29">
        <v>0</v>
      </c>
      <c r="AC437" s="29">
        <f t="shared" si="143"/>
        <v>0</v>
      </c>
      <c r="AD437" s="29">
        <v>0</v>
      </c>
      <c r="AE437" s="29">
        <f t="shared" si="144"/>
        <v>0</v>
      </c>
      <c r="AF437" s="29">
        <v>0</v>
      </c>
      <c r="AG437" s="29">
        <f t="shared" si="145"/>
        <v>0</v>
      </c>
      <c r="AH437" s="29">
        <v>0</v>
      </c>
      <c r="AI437" s="29">
        <f t="shared" si="146"/>
        <v>0</v>
      </c>
      <c r="AJ437" s="29">
        <v>0</v>
      </c>
      <c r="AK437" s="29">
        <f t="shared" si="147"/>
        <v>0</v>
      </c>
      <c r="AL437" s="29">
        <v>0</v>
      </c>
      <c r="AM437" s="29">
        <f t="shared" si="148"/>
        <v>0</v>
      </c>
      <c r="AN437" s="29">
        <v>0</v>
      </c>
      <c r="AO437" s="29">
        <f t="shared" si="149"/>
        <v>0</v>
      </c>
      <c r="AP437" s="29">
        <v>0</v>
      </c>
      <c r="AQ437" s="29">
        <f t="shared" si="150"/>
        <v>0</v>
      </c>
      <c r="AR437" s="29">
        <v>0</v>
      </c>
      <c r="AS437" s="29">
        <f t="shared" si="151"/>
        <v>0</v>
      </c>
      <c r="AT437" s="29">
        <v>0</v>
      </c>
      <c r="AU437" s="29">
        <f t="shared" si="152"/>
        <v>0</v>
      </c>
      <c r="AV437" s="29">
        <v>0</v>
      </c>
      <c r="AW437" s="29">
        <f t="shared" si="153"/>
        <v>0</v>
      </c>
    </row>
    <row r="438" spans="1:49">
      <c r="A438" s="2">
        <v>616</v>
      </c>
      <c r="B438" s="2" t="s">
        <v>205</v>
      </c>
      <c r="C438" s="2" t="s">
        <v>641</v>
      </c>
      <c r="D438" s="3">
        <v>253.44</v>
      </c>
      <c r="E438" s="3">
        <v>22.86</v>
      </c>
      <c r="F438" s="29">
        <v>0</v>
      </c>
      <c r="G438" s="29">
        <f t="shared" si="132"/>
        <v>0</v>
      </c>
      <c r="H438" s="29">
        <v>0</v>
      </c>
      <c r="I438" s="29">
        <f t="shared" si="133"/>
        <v>0</v>
      </c>
      <c r="J438" s="29">
        <v>0</v>
      </c>
      <c r="K438" s="29">
        <f t="shared" si="134"/>
        <v>0</v>
      </c>
      <c r="L438" s="29">
        <v>0</v>
      </c>
      <c r="M438" s="29">
        <f t="shared" si="135"/>
        <v>0</v>
      </c>
      <c r="N438" s="29">
        <v>2508000</v>
      </c>
      <c r="O438" s="29">
        <f t="shared" si="136"/>
        <v>2.4158600930146582E-3</v>
      </c>
      <c r="P438" s="29">
        <v>2882250</v>
      </c>
      <c r="Q438" s="29">
        <f t="shared" si="137"/>
        <v>2.9853367149236631E-3</v>
      </c>
      <c r="R438" s="29">
        <v>10004129</v>
      </c>
      <c r="S438" s="29">
        <f t="shared" si="138"/>
        <v>9.3551058933367993E-3</v>
      </c>
      <c r="T438" s="29">
        <v>9444387</v>
      </c>
      <c r="U438" s="29">
        <f t="shared" si="139"/>
        <v>9.5850146588470717E-3</v>
      </c>
      <c r="V438" s="29">
        <v>0</v>
      </c>
      <c r="W438" s="29">
        <f t="shared" si="140"/>
        <v>0</v>
      </c>
      <c r="X438" s="29">
        <v>0</v>
      </c>
      <c r="Y438" s="29">
        <f t="shared" si="141"/>
        <v>0</v>
      </c>
      <c r="Z438" s="29">
        <v>0</v>
      </c>
      <c r="AA438" s="29">
        <f t="shared" si="142"/>
        <v>0</v>
      </c>
      <c r="AB438" s="29">
        <v>0</v>
      </c>
      <c r="AC438" s="29">
        <f t="shared" si="143"/>
        <v>0</v>
      </c>
      <c r="AD438" s="29">
        <v>0</v>
      </c>
      <c r="AE438" s="29">
        <f t="shared" si="144"/>
        <v>0</v>
      </c>
      <c r="AF438" s="29">
        <v>0</v>
      </c>
      <c r="AG438" s="29">
        <f t="shared" si="145"/>
        <v>0</v>
      </c>
      <c r="AH438" s="29">
        <v>0</v>
      </c>
      <c r="AI438" s="29">
        <f t="shared" si="146"/>
        <v>0</v>
      </c>
      <c r="AJ438" s="29">
        <v>0</v>
      </c>
      <c r="AK438" s="29">
        <f t="shared" si="147"/>
        <v>0</v>
      </c>
      <c r="AL438" s="29">
        <v>0</v>
      </c>
      <c r="AM438" s="29">
        <f t="shared" si="148"/>
        <v>0</v>
      </c>
      <c r="AN438" s="29">
        <v>0</v>
      </c>
      <c r="AO438" s="29">
        <f t="shared" si="149"/>
        <v>0</v>
      </c>
      <c r="AP438" s="29">
        <v>0</v>
      </c>
      <c r="AQ438" s="29">
        <f t="shared" si="150"/>
        <v>0</v>
      </c>
      <c r="AR438" s="29">
        <v>0</v>
      </c>
      <c r="AS438" s="29">
        <f t="shared" si="151"/>
        <v>0</v>
      </c>
      <c r="AT438" s="29">
        <v>0</v>
      </c>
      <c r="AU438" s="29">
        <f t="shared" si="152"/>
        <v>0</v>
      </c>
      <c r="AV438" s="29">
        <v>0</v>
      </c>
      <c r="AW438" s="29">
        <f t="shared" si="153"/>
        <v>0</v>
      </c>
    </row>
    <row r="439" spans="1:49">
      <c r="A439" s="2">
        <v>617</v>
      </c>
      <c r="B439" s="2" t="s">
        <v>205</v>
      </c>
      <c r="C439" s="2" t="s">
        <v>642</v>
      </c>
      <c r="D439" s="3">
        <v>254.16</v>
      </c>
      <c r="E439" s="3">
        <v>14.15</v>
      </c>
      <c r="F439" s="29">
        <v>0</v>
      </c>
      <c r="G439" s="29">
        <f t="shared" si="132"/>
        <v>0</v>
      </c>
      <c r="H439" s="29">
        <v>0</v>
      </c>
      <c r="I439" s="29">
        <f t="shared" si="133"/>
        <v>0</v>
      </c>
      <c r="J439" s="29">
        <v>0</v>
      </c>
      <c r="K439" s="29">
        <f t="shared" si="134"/>
        <v>0</v>
      </c>
      <c r="L439" s="29">
        <v>0</v>
      </c>
      <c r="M439" s="29">
        <f t="shared" si="135"/>
        <v>0</v>
      </c>
      <c r="N439" s="29">
        <v>0</v>
      </c>
      <c r="O439" s="29">
        <f t="shared" si="136"/>
        <v>0</v>
      </c>
      <c r="P439" s="29">
        <v>0</v>
      </c>
      <c r="Q439" s="29">
        <f t="shared" si="137"/>
        <v>0</v>
      </c>
      <c r="R439" s="29">
        <v>0</v>
      </c>
      <c r="S439" s="29">
        <f t="shared" si="138"/>
        <v>0</v>
      </c>
      <c r="T439" s="29">
        <v>0</v>
      </c>
      <c r="U439" s="29">
        <f t="shared" si="139"/>
        <v>0</v>
      </c>
      <c r="V439" s="29">
        <v>0</v>
      </c>
      <c r="W439" s="29">
        <f t="shared" si="140"/>
        <v>0</v>
      </c>
      <c r="X439" s="29">
        <v>0</v>
      </c>
      <c r="Y439" s="29">
        <f t="shared" si="141"/>
        <v>0</v>
      </c>
      <c r="Z439" s="29">
        <v>0</v>
      </c>
      <c r="AA439" s="29">
        <f t="shared" si="142"/>
        <v>0</v>
      </c>
      <c r="AB439" s="29">
        <v>0</v>
      </c>
      <c r="AC439" s="29">
        <f t="shared" si="143"/>
        <v>0</v>
      </c>
      <c r="AD439" s="29">
        <v>0</v>
      </c>
      <c r="AE439" s="29">
        <f t="shared" si="144"/>
        <v>0</v>
      </c>
      <c r="AF439" s="29">
        <v>1524120</v>
      </c>
      <c r="AG439" s="29">
        <f t="shared" si="145"/>
        <v>7.1798854104570455E-3</v>
      </c>
      <c r="AH439" s="29">
        <v>0</v>
      </c>
      <c r="AI439" s="29">
        <f t="shared" si="146"/>
        <v>0</v>
      </c>
      <c r="AJ439" s="29">
        <v>0</v>
      </c>
      <c r="AK439" s="29">
        <f t="shared" si="147"/>
        <v>0</v>
      </c>
      <c r="AL439" s="29">
        <v>0</v>
      </c>
      <c r="AM439" s="29">
        <f t="shared" si="148"/>
        <v>0</v>
      </c>
      <c r="AN439" s="29">
        <v>0</v>
      </c>
      <c r="AO439" s="29">
        <f t="shared" si="149"/>
        <v>0</v>
      </c>
      <c r="AP439" s="29">
        <v>0</v>
      </c>
      <c r="AQ439" s="29">
        <f t="shared" si="150"/>
        <v>0</v>
      </c>
      <c r="AR439" s="29">
        <v>0</v>
      </c>
      <c r="AS439" s="29">
        <f t="shared" si="151"/>
        <v>0</v>
      </c>
      <c r="AT439" s="29">
        <v>0</v>
      </c>
      <c r="AU439" s="29">
        <f t="shared" si="152"/>
        <v>0</v>
      </c>
      <c r="AV439" s="29">
        <v>0</v>
      </c>
      <c r="AW439" s="29">
        <f t="shared" si="153"/>
        <v>0</v>
      </c>
    </row>
    <row r="440" spans="1:49">
      <c r="A440" s="2">
        <v>618</v>
      </c>
      <c r="B440" s="2" t="s">
        <v>205</v>
      </c>
      <c r="C440" s="2" t="s">
        <v>643</v>
      </c>
      <c r="D440" s="3">
        <v>255.24</v>
      </c>
      <c r="E440" s="3">
        <v>21.17</v>
      </c>
      <c r="F440" s="29">
        <v>0</v>
      </c>
      <c r="G440" s="29">
        <f t="shared" si="132"/>
        <v>0</v>
      </c>
      <c r="H440" s="29">
        <v>0</v>
      </c>
      <c r="I440" s="29">
        <f t="shared" si="133"/>
        <v>0</v>
      </c>
      <c r="J440" s="29">
        <v>0</v>
      </c>
      <c r="K440" s="29">
        <f t="shared" si="134"/>
        <v>0</v>
      </c>
      <c r="L440" s="29">
        <v>0</v>
      </c>
      <c r="M440" s="29">
        <f t="shared" si="135"/>
        <v>0</v>
      </c>
      <c r="N440" s="29">
        <v>157600</v>
      </c>
      <c r="O440" s="29">
        <f t="shared" si="136"/>
        <v>1.518100281734889E-4</v>
      </c>
      <c r="P440" s="29">
        <v>0</v>
      </c>
      <c r="Q440" s="29">
        <f t="shared" si="137"/>
        <v>0</v>
      </c>
      <c r="R440" s="29">
        <v>144800</v>
      </c>
      <c r="S440" s="29">
        <f t="shared" si="138"/>
        <v>1.3540602418812958E-4</v>
      </c>
      <c r="T440" s="29">
        <v>166800</v>
      </c>
      <c r="U440" s="29">
        <f t="shared" si="139"/>
        <v>1.6928366500607099E-4</v>
      </c>
      <c r="V440" s="29">
        <v>13188741</v>
      </c>
      <c r="W440" s="29">
        <f t="shared" si="140"/>
        <v>3.1987588360902507E-2</v>
      </c>
      <c r="X440" s="29">
        <v>13102459</v>
      </c>
      <c r="Y440" s="29">
        <f t="shared" si="141"/>
        <v>3.5625985373207082E-2</v>
      </c>
      <c r="Z440" s="29">
        <v>14907692</v>
      </c>
      <c r="AA440" s="29">
        <f t="shared" si="142"/>
        <v>5.6899062722008661E-2</v>
      </c>
      <c r="AB440" s="29">
        <v>13836288</v>
      </c>
      <c r="AC440" s="29">
        <f t="shared" si="143"/>
        <v>4.5262922772971524E-2</v>
      </c>
      <c r="AD440" s="29">
        <v>2342293.25</v>
      </c>
      <c r="AE440" s="29">
        <f t="shared" si="144"/>
        <v>1.0921544701919897E-2</v>
      </c>
      <c r="AF440" s="29">
        <v>2449317.75</v>
      </c>
      <c r="AG440" s="29">
        <f t="shared" si="145"/>
        <v>1.1538343948506993E-2</v>
      </c>
      <c r="AH440" s="29">
        <v>281200</v>
      </c>
      <c r="AI440" s="29">
        <f t="shared" si="146"/>
        <v>1.1525296785445218E-3</v>
      </c>
      <c r="AJ440" s="29">
        <v>297600</v>
      </c>
      <c r="AK440" s="29">
        <f t="shared" si="147"/>
        <v>1.1588142610317864E-3</v>
      </c>
      <c r="AL440" s="29">
        <v>0</v>
      </c>
      <c r="AM440" s="29">
        <f t="shared" si="148"/>
        <v>0</v>
      </c>
      <c r="AN440" s="29">
        <v>0</v>
      </c>
      <c r="AO440" s="29">
        <f t="shared" si="149"/>
        <v>0</v>
      </c>
      <c r="AP440" s="29">
        <v>0</v>
      </c>
      <c r="AQ440" s="29">
        <f t="shared" si="150"/>
        <v>0</v>
      </c>
      <c r="AR440" s="29">
        <v>0</v>
      </c>
      <c r="AS440" s="29">
        <f t="shared" si="151"/>
        <v>0</v>
      </c>
      <c r="AT440" s="29">
        <v>0</v>
      </c>
      <c r="AU440" s="29">
        <f t="shared" si="152"/>
        <v>0</v>
      </c>
      <c r="AV440" s="29">
        <v>0</v>
      </c>
      <c r="AW440" s="29">
        <f t="shared" si="153"/>
        <v>0</v>
      </c>
    </row>
    <row r="441" spans="1:49">
      <c r="A441" s="2">
        <v>619</v>
      </c>
      <c r="B441" s="2" t="s">
        <v>205</v>
      </c>
      <c r="C441" s="2" t="s">
        <v>644</v>
      </c>
      <c r="D441" s="3">
        <v>255.96</v>
      </c>
      <c r="E441" s="3">
        <v>21.17</v>
      </c>
      <c r="F441" s="29">
        <v>0</v>
      </c>
      <c r="G441" s="29">
        <f t="shared" si="132"/>
        <v>0</v>
      </c>
      <c r="H441" s="29">
        <v>0</v>
      </c>
      <c r="I441" s="29">
        <f t="shared" si="133"/>
        <v>0</v>
      </c>
      <c r="J441" s="29">
        <v>0</v>
      </c>
      <c r="K441" s="29">
        <f t="shared" si="134"/>
        <v>0</v>
      </c>
      <c r="L441" s="29">
        <v>0</v>
      </c>
      <c r="M441" s="29">
        <f t="shared" si="135"/>
        <v>0</v>
      </c>
      <c r="N441" s="29">
        <v>0</v>
      </c>
      <c r="O441" s="29">
        <f t="shared" si="136"/>
        <v>0</v>
      </c>
      <c r="P441" s="29">
        <v>0</v>
      </c>
      <c r="Q441" s="29">
        <f t="shared" si="137"/>
        <v>0</v>
      </c>
      <c r="R441" s="29">
        <v>0</v>
      </c>
      <c r="S441" s="29">
        <f t="shared" si="138"/>
        <v>0</v>
      </c>
      <c r="T441" s="29">
        <v>0</v>
      </c>
      <c r="U441" s="29">
        <f t="shared" si="139"/>
        <v>0</v>
      </c>
      <c r="V441" s="29">
        <v>0</v>
      </c>
      <c r="W441" s="29">
        <f t="shared" si="140"/>
        <v>0</v>
      </c>
      <c r="X441" s="29">
        <v>1090844.5</v>
      </c>
      <c r="Y441" s="29">
        <f t="shared" si="141"/>
        <v>2.9660394435459324E-3</v>
      </c>
      <c r="Z441" s="29">
        <v>0</v>
      </c>
      <c r="AA441" s="29">
        <f t="shared" si="142"/>
        <v>0</v>
      </c>
      <c r="AB441" s="29">
        <v>0</v>
      </c>
      <c r="AC441" s="29">
        <f t="shared" si="143"/>
        <v>0</v>
      </c>
      <c r="AD441" s="29">
        <v>194133.328125</v>
      </c>
      <c r="AE441" s="29">
        <f t="shared" si="144"/>
        <v>9.0519657231205814E-4</v>
      </c>
      <c r="AF441" s="29">
        <v>167905.875</v>
      </c>
      <c r="AG441" s="29">
        <f t="shared" si="145"/>
        <v>7.9097770663892901E-4</v>
      </c>
      <c r="AH441" s="29">
        <v>0</v>
      </c>
      <c r="AI441" s="29">
        <f t="shared" si="146"/>
        <v>0</v>
      </c>
      <c r="AJ441" s="29">
        <v>0</v>
      </c>
      <c r="AK441" s="29">
        <f t="shared" si="147"/>
        <v>0</v>
      </c>
      <c r="AL441" s="29">
        <v>0</v>
      </c>
      <c r="AM441" s="29">
        <f t="shared" si="148"/>
        <v>0</v>
      </c>
      <c r="AN441" s="29">
        <v>0</v>
      </c>
      <c r="AO441" s="29">
        <f t="shared" si="149"/>
        <v>0</v>
      </c>
      <c r="AP441" s="29">
        <v>0</v>
      </c>
      <c r="AQ441" s="29">
        <f t="shared" si="150"/>
        <v>0</v>
      </c>
      <c r="AR441" s="29">
        <v>0</v>
      </c>
      <c r="AS441" s="29">
        <f t="shared" si="151"/>
        <v>0</v>
      </c>
      <c r="AT441" s="29">
        <v>0</v>
      </c>
      <c r="AU441" s="29">
        <f t="shared" si="152"/>
        <v>0</v>
      </c>
      <c r="AV441" s="29">
        <v>0</v>
      </c>
      <c r="AW441" s="29">
        <f t="shared" si="153"/>
        <v>0</v>
      </c>
    </row>
    <row r="442" spans="1:49">
      <c r="A442" s="2">
        <v>620</v>
      </c>
      <c r="B442" s="2" t="s">
        <v>205</v>
      </c>
      <c r="C442" s="2" t="s">
        <v>645</v>
      </c>
      <c r="D442" s="3">
        <v>257.39999999999998</v>
      </c>
      <c r="E442" s="3">
        <v>21.84</v>
      </c>
      <c r="F442" s="29">
        <v>0</v>
      </c>
      <c r="G442" s="29">
        <f t="shared" si="132"/>
        <v>0</v>
      </c>
      <c r="H442" s="29">
        <v>0</v>
      </c>
      <c r="I442" s="29">
        <f t="shared" si="133"/>
        <v>0</v>
      </c>
      <c r="J442" s="29">
        <v>0</v>
      </c>
      <c r="K442" s="29">
        <f t="shared" si="134"/>
        <v>0</v>
      </c>
      <c r="L442" s="29">
        <v>0</v>
      </c>
      <c r="M442" s="29">
        <f t="shared" si="135"/>
        <v>0</v>
      </c>
      <c r="N442" s="29">
        <v>0</v>
      </c>
      <c r="O442" s="29">
        <f t="shared" si="136"/>
        <v>0</v>
      </c>
      <c r="P442" s="29">
        <v>0</v>
      </c>
      <c r="Q442" s="29">
        <f t="shared" si="137"/>
        <v>0</v>
      </c>
      <c r="R442" s="29">
        <v>5074500</v>
      </c>
      <c r="S442" s="29">
        <f t="shared" si="138"/>
        <v>4.7452891556813781E-3</v>
      </c>
      <c r="T442" s="29">
        <v>4884750</v>
      </c>
      <c r="U442" s="29">
        <f t="shared" si="139"/>
        <v>4.9574843083837247E-3</v>
      </c>
      <c r="V442" s="29">
        <v>0</v>
      </c>
      <c r="W442" s="29">
        <f t="shared" si="140"/>
        <v>0</v>
      </c>
      <c r="X442" s="29">
        <v>0</v>
      </c>
      <c r="Y442" s="29">
        <f t="shared" si="141"/>
        <v>0</v>
      </c>
      <c r="Z442" s="29">
        <v>0</v>
      </c>
      <c r="AA442" s="29">
        <f t="shared" si="142"/>
        <v>0</v>
      </c>
      <c r="AB442" s="29">
        <v>0</v>
      </c>
      <c r="AC442" s="29">
        <f t="shared" si="143"/>
        <v>0</v>
      </c>
      <c r="AD442" s="29">
        <v>0</v>
      </c>
      <c r="AE442" s="29">
        <f t="shared" si="144"/>
        <v>0</v>
      </c>
      <c r="AF442" s="29">
        <v>0</v>
      </c>
      <c r="AG442" s="29">
        <f t="shared" si="145"/>
        <v>0</v>
      </c>
      <c r="AH442" s="29">
        <v>0</v>
      </c>
      <c r="AI442" s="29">
        <f t="shared" si="146"/>
        <v>0</v>
      </c>
      <c r="AJ442" s="29">
        <v>0</v>
      </c>
      <c r="AK442" s="29">
        <f t="shared" si="147"/>
        <v>0</v>
      </c>
      <c r="AL442" s="29">
        <v>0</v>
      </c>
      <c r="AM442" s="29">
        <f t="shared" si="148"/>
        <v>0</v>
      </c>
      <c r="AN442" s="29">
        <v>0</v>
      </c>
      <c r="AO442" s="29">
        <f t="shared" si="149"/>
        <v>0</v>
      </c>
      <c r="AP442" s="29">
        <v>0</v>
      </c>
      <c r="AQ442" s="29">
        <f t="shared" si="150"/>
        <v>0</v>
      </c>
      <c r="AR442" s="29">
        <v>0</v>
      </c>
      <c r="AS442" s="29">
        <f t="shared" si="151"/>
        <v>0</v>
      </c>
      <c r="AT442" s="29">
        <v>0</v>
      </c>
      <c r="AU442" s="29">
        <f t="shared" si="152"/>
        <v>0</v>
      </c>
      <c r="AV442" s="29">
        <v>0</v>
      </c>
      <c r="AW442" s="29">
        <f t="shared" si="153"/>
        <v>0</v>
      </c>
    </row>
    <row r="443" spans="1:49">
      <c r="A443" s="2">
        <v>621</v>
      </c>
      <c r="B443" s="2" t="s">
        <v>205</v>
      </c>
      <c r="C443" s="2" t="s">
        <v>646</v>
      </c>
      <c r="D443" s="3">
        <v>257.39999999999998</v>
      </c>
      <c r="E443" s="3">
        <v>22.29</v>
      </c>
      <c r="F443" s="29">
        <v>0</v>
      </c>
      <c r="G443" s="29">
        <f t="shared" si="132"/>
        <v>0</v>
      </c>
      <c r="H443" s="29">
        <v>0</v>
      </c>
      <c r="I443" s="29">
        <f t="shared" si="133"/>
        <v>0</v>
      </c>
      <c r="J443" s="29">
        <v>0</v>
      </c>
      <c r="K443" s="29">
        <f t="shared" si="134"/>
        <v>0</v>
      </c>
      <c r="L443" s="29">
        <v>0</v>
      </c>
      <c r="M443" s="29">
        <f t="shared" si="135"/>
        <v>0</v>
      </c>
      <c r="N443" s="29">
        <v>0</v>
      </c>
      <c r="O443" s="29">
        <f t="shared" si="136"/>
        <v>0</v>
      </c>
      <c r="P443" s="29">
        <v>0</v>
      </c>
      <c r="Q443" s="29">
        <f t="shared" si="137"/>
        <v>0</v>
      </c>
      <c r="R443" s="29">
        <v>1872000</v>
      </c>
      <c r="S443" s="29">
        <f t="shared" si="138"/>
        <v>1.7505530198907359E-3</v>
      </c>
      <c r="T443" s="29">
        <v>1550222.25</v>
      </c>
      <c r="U443" s="29">
        <f t="shared" si="139"/>
        <v>1.573305180179602E-3</v>
      </c>
      <c r="V443" s="29">
        <v>0</v>
      </c>
      <c r="W443" s="29">
        <f t="shared" si="140"/>
        <v>0</v>
      </c>
      <c r="X443" s="29">
        <v>0</v>
      </c>
      <c r="Y443" s="29">
        <f t="shared" si="141"/>
        <v>0</v>
      </c>
      <c r="Z443" s="29">
        <v>0</v>
      </c>
      <c r="AA443" s="29">
        <f t="shared" si="142"/>
        <v>0</v>
      </c>
      <c r="AB443" s="29">
        <v>0</v>
      </c>
      <c r="AC443" s="29">
        <f t="shared" si="143"/>
        <v>0</v>
      </c>
      <c r="AD443" s="29">
        <v>0</v>
      </c>
      <c r="AE443" s="29">
        <f t="shared" si="144"/>
        <v>0</v>
      </c>
      <c r="AF443" s="29">
        <v>0</v>
      </c>
      <c r="AG443" s="29">
        <f t="shared" si="145"/>
        <v>0</v>
      </c>
      <c r="AH443" s="29">
        <v>0</v>
      </c>
      <c r="AI443" s="29">
        <f t="shared" si="146"/>
        <v>0</v>
      </c>
      <c r="AJ443" s="29">
        <v>0</v>
      </c>
      <c r="AK443" s="29">
        <f t="shared" si="147"/>
        <v>0</v>
      </c>
      <c r="AL443" s="29">
        <v>0</v>
      </c>
      <c r="AM443" s="29">
        <f t="shared" si="148"/>
        <v>0</v>
      </c>
      <c r="AN443" s="29">
        <v>0</v>
      </c>
      <c r="AO443" s="29">
        <f t="shared" si="149"/>
        <v>0</v>
      </c>
      <c r="AP443" s="29">
        <v>0</v>
      </c>
      <c r="AQ443" s="29">
        <f t="shared" si="150"/>
        <v>0</v>
      </c>
      <c r="AR443" s="29">
        <v>0</v>
      </c>
      <c r="AS443" s="29">
        <f t="shared" si="151"/>
        <v>0</v>
      </c>
      <c r="AT443" s="29">
        <v>0</v>
      </c>
      <c r="AU443" s="29">
        <f t="shared" si="152"/>
        <v>0</v>
      </c>
      <c r="AV443" s="29">
        <v>0</v>
      </c>
      <c r="AW443" s="29">
        <f t="shared" si="153"/>
        <v>0</v>
      </c>
    </row>
    <row r="444" spans="1:49">
      <c r="A444" s="2">
        <v>622</v>
      </c>
      <c r="B444" s="2" t="s">
        <v>205</v>
      </c>
      <c r="C444" s="2" t="s">
        <v>647</v>
      </c>
      <c r="D444" s="3">
        <v>259.32</v>
      </c>
      <c r="E444" s="3">
        <v>22.65</v>
      </c>
      <c r="F444" s="29">
        <v>0</v>
      </c>
      <c r="G444" s="29">
        <f t="shared" si="132"/>
        <v>0</v>
      </c>
      <c r="H444" s="29">
        <v>0</v>
      </c>
      <c r="I444" s="29">
        <f t="shared" si="133"/>
        <v>0</v>
      </c>
      <c r="J444" s="29">
        <v>0</v>
      </c>
      <c r="K444" s="29">
        <f t="shared" si="134"/>
        <v>0</v>
      </c>
      <c r="L444" s="29">
        <v>0</v>
      </c>
      <c r="M444" s="29">
        <f t="shared" si="135"/>
        <v>0</v>
      </c>
      <c r="N444" s="29">
        <v>0</v>
      </c>
      <c r="O444" s="29">
        <f t="shared" si="136"/>
        <v>0</v>
      </c>
      <c r="P444" s="29">
        <v>0</v>
      </c>
      <c r="Q444" s="29">
        <f t="shared" si="137"/>
        <v>0</v>
      </c>
      <c r="R444" s="29">
        <v>0</v>
      </c>
      <c r="S444" s="29">
        <f t="shared" si="138"/>
        <v>0</v>
      </c>
      <c r="T444" s="29">
        <v>1179105.875</v>
      </c>
      <c r="U444" s="29">
        <f t="shared" si="139"/>
        <v>1.1966628534184065E-3</v>
      </c>
      <c r="V444" s="29">
        <v>0</v>
      </c>
      <c r="W444" s="29">
        <f t="shared" si="140"/>
        <v>0</v>
      </c>
      <c r="X444" s="29">
        <v>0</v>
      </c>
      <c r="Y444" s="29">
        <f t="shared" si="141"/>
        <v>0</v>
      </c>
      <c r="Z444" s="29">
        <v>0</v>
      </c>
      <c r="AA444" s="29">
        <f t="shared" si="142"/>
        <v>0</v>
      </c>
      <c r="AB444" s="29">
        <v>0</v>
      </c>
      <c r="AC444" s="29">
        <f t="shared" si="143"/>
        <v>0</v>
      </c>
      <c r="AD444" s="29">
        <v>0</v>
      </c>
      <c r="AE444" s="29">
        <f t="shared" si="144"/>
        <v>0</v>
      </c>
      <c r="AF444" s="29">
        <v>0</v>
      </c>
      <c r="AG444" s="29">
        <f t="shared" si="145"/>
        <v>0</v>
      </c>
      <c r="AH444" s="29">
        <v>0</v>
      </c>
      <c r="AI444" s="29">
        <f t="shared" si="146"/>
        <v>0</v>
      </c>
      <c r="AJ444" s="29">
        <v>0</v>
      </c>
      <c r="AK444" s="29">
        <f t="shared" si="147"/>
        <v>0</v>
      </c>
      <c r="AL444" s="29">
        <v>0</v>
      </c>
      <c r="AM444" s="29">
        <f t="shared" si="148"/>
        <v>0</v>
      </c>
      <c r="AN444" s="29">
        <v>0</v>
      </c>
      <c r="AO444" s="29">
        <f t="shared" si="149"/>
        <v>0</v>
      </c>
      <c r="AP444" s="29">
        <v>0</v>
      </c>
      <c r="AQ444" s="29">
        <f t="shared" si="150"/>
        <v>0</v>
      </c>
      <c r="AR444" s="29">
        <v>0</v>
      </c>
      <c r="AS444" s="29">
        <f t="shared" si="151"/>
        <v>0</v>
      </c>
      <c r="AT444" s="29">
        <v>0</v>
      </c>
      <c r="AU444" s="29">
        <f t="shared" si="152"/>
        <v>0</v>
      </c>
      <c r="AV444" s="29">
        <v>0</v>
      </c>
      <c r="AW444" s="29">
        <f t="shared" si="153"/>
        <v>0</v>
      </c>
    </row>
    <row r="445" spans="1:49">
      <c r="A445" s="2">
        <v>623</v>
      </c>
      <c r="B445" s="2" t="s">
        <v>205</v>
      </c>
      <c r="C445" s="2" t="s">
        <v>648</v>
      </c>
      <c r="D445" s="3">
        <v>259.44</v>
      </c>
      <c r="E445" s="3">
        <v>23.28</v>
      </c>
      <c r="F445" s="29">
        <v>0</v>
      </c>
      <c r="G445" s="29">
        <f t="shared" si="132"/>
        <v>0</v>
      </c>
      <c r="H445" s="29">
        <v>96000</v>
      </c>
      <c r="I445" s="29">
        <f t="shared" si="133"/>
        <v>6.3100525154074594E-4</v>
      </c>
      <c r="J445" s="29">
        <v>0</v>
      </c>
      <c r="K445" s="29">
        <f t="shared" si="134"/>
        <v>0</v>
      </c>
      <c r="L445" s="29">
        <v>0</v>
      </c>
      <c r="M445" s="29">
        <f t="shared" si="135"/>
        <v>0</v>
      </c>
      <c r="N445" s="29">
        <v>1346844.5</v>
      </c>
      <c r="O445" s="29">
        <f t="shared" si="136"/>
        <v>1.2973635881364757E-3</v>
      </c>
      <c r="P445" s="29">
        <v>1236622.25</v>
      </c>
      <c r="Q445" s="29">
        <f t="shared" si="137"/>
        <v>1.2808513506519243E-3</v>
      </c>
      <c r="R445" s="29">
        <v>32086068</v>
      </c>
      <c r="S445" s="29">
        <f t="shared" si="138"/>
        <v>3.0004467539433494E-2</v>
      </c>
      <c r="T445" s="29">
        <v>29794200</v>
      </c>
      <c r="U445" s="29">
        <f t="shared" si="139"/>
        <v>3.0237837961174342E-2</v>
      </c>
      <c r="V445" s="29">
        <v>0</v>
      </c>
      <c r="W445" s="29">
        <f t="shared" si="140"/>
        <v>0</v>
      </c>
      <c r="X445" s="29">
        <v>0</v>
      </c>
      <c r="Y445" s="29">
        <f t="shared" si="141"/>
        <v>0</v>
      </c>
      <c r="Z445" s="29">
        <v>0</v>
      </c>
      <c r="AA445" s="29">
        <f t="shared" si="142"/>
        <v>0</v>
      </c>
      <c r="AB445" s="29">
        <v>0</v>
      </c>
      <c r="AC445" s="29">
        <f t="shared" si="143"/>
        <v>0</v>
      </c>
      <c r="AD445" s="29">
        <v>0</v>
      </c>
      <c r="AE445" s="29">
        <f t="shared" si="144"/>
        <v>0</v>
      </c>
      <c r="AF445" s="29">
        <v>0</v>
      </c>
      <c r="AG445" s="29">
        <f t="shared" si="145"/>
        <v>0</v>
      </c>
      <c r="AH445" s="29">
        <v>0</v>
      </c>
      <c r="AI445" s="29">
        <f t="shared" si="146"/>
        <v>0</v>
      </c>
      <c r="AJ445" s="29">
        <v>0</v>
      </c>
      <c r="AK445" s="29">
        <f t="shared" si="147"/>
        <v>0</v>
      </c>
      <c r="AL445" s="29">
        <v>0</v>
      </c>
      <c r="AM445" s="29">
        <f t="shared" si="148"/>
        <v>0</v>
      </c>
      <c r="AN445" s="29">
        <v>0</v>
      </c>
      <c r="AO445" s="29">
        <f t="shared" si="149"/>
        <v>0</v>
      </c>
      <c r="AP445" s="29">
        <v>0</v>
      </c>
      <c r="AQ445" s="29">
        <f t="shared" si="150"/>
        <v>0</v>
      </c>
      <c r="AR445" s="29">
        <v>0</v>
      </c>
      <c r="AS445" s="29">
        <f t="shared" si="151"/>
        <v>0</v>
      </c>
      <c r="AT445" s="29">
        <v>0</v>
      </c>
      <c r="AU445" s="29">
        <f t="shared" si="152"/>
        <v>0</v>
      </c>
      <c r="AV445" s="29">
        <v>0</v>
      </c>
      <c r="AW445" s="29">
        <f t="shared" si="153"/>
        <v>0</v>
      </c>
    </row>
    <row r="446" spans="1:49">
      <c r="A446" s="2">
        <v>624</v>
      </c>
      <c r="B446" s="2" t="s">
        <v>205</v>
      </c>
      <c r="C446" s="2" t="s">
        <v>649</v>
      </c>
      <c r="D446" s="3">
        <v>259.56</v>
      </c>
      <c r="E446" s="3">
        <v>22.18</v>
      </c>
      <c r="F446" s="29">
        <v>0</v>
      </c>
      <c r="G446" s="29">
        <f t="shared" si="132"/>
        <v>0</v>
      </c>
      <c r="H446" s="29">
        <v>0</v>
      </c>
      <c r="I446" s="29">
        <f t="shared" si="133"/>
        <v>0</v>
      </c>
      <c r="J446" s="29">
        <v>0</v>
      </c>
      <c r="K446" s="29">
        <f t="shared" si="134"/>
        <v>0</v>
      </c>
      <c r="L446" s="29">
        <v>0</v>
      </c>
      <c r="M446" s="29">
        <f t="shared" si="135"/>
        <v>0</v>
      </c>
      <c r="N446" s="29">
        <v>0</v>
      </c>
      <c r="O446" s="29">
        <f t="shared" si="136"/>
        <v>0</v>
      </c>
      <c r="P446" s="29">
        <v>0</v>
      </c>
      <c r="Q446" s="29">
        <f t="shared" si="137"/>
        <v>0</v>
      </c>
      <c r="R446" s="29">
        <v>0</v>
      </c>
      <c r="S446" s="29">
        <f t="shared" si="138"/>
        <v>0</v>
      </c>
      <c r="T446" s="29">
        <v>0</v>
      </c>
      <c r="U446" s="29">
        <f t="shared" si="139"/>
        <v>0</v>
      </c>
      <c r="V446" s="29">
        <v>0</v>
      </c>
      <c r="W446" s="29">
        <f t="shared" si="140"/>
        <v>0</v>
      </c>
      <c r="X446" s="29">
        <v>3591155.5</v>
      </c>
      <c r="Y446" s="29">
        <f t="shared" si="141"/>
        <v>9.764461259975106E-3</v>
      </c>
      <c r="Z446" s="29">
        <v>0</v>
      </c>
      <c r="AA446" s="29">
        <f t="shared" si="142"/>
        <v>0</v>
      </c>
      <c r="AB446" s="29">
        <v>0</v>
      </c>
      <c r="AC446" s="29">
        <f t="shared" si="143"/>
        <v>0</v>
      </c>
      <c r="AD446" s="29">
        <v>0</v>
      </c>
      <c r="AE446" s="29">
        <f t="shared" si="144"/>
        <v>0</v>
      </c>
      <c r="AF446" s="29">
        <v>0</v>
      </c>
      <c r="AG446" s="29">
        <f t="shared" si="145"/>
        <v>0</v>
      </c>
      <c r="AH446" s="29">
        <v>0</v>
      </c>
      <c r="AI446" s="29">
        <f t="shared" si="146"/>
        <v>0</v>
      </c>
      <c r="AJ446" s="29">
        <v>0</v>
      </c>
      <c r="AK446" s="29">
        <f t="shared" si="147"/>
        <v>0</v>
      </c>
      <c r="AL446" s="29">
        <v>0</v>
      </c>
      <c r="AM446" s="29">
        <f t="shared" si="148"/>
        <v>0</v>
      </c>
      <c r="AN446" s="29">
        <v>0</v>
      </c>
      <c r="AO446" s="29">
        <f t="shared" si="149"/>
        <v>0</v>
      </c>
      <c r="AP446" s="29">
        <v>0</v>
      </c>
      <c r="AQ446" s="29">
        <f t="shared" si="150"/>
        <v>0</v>
      </c>
      <c r="AR446" s="29">
        <v>0</v>
      </c>
      <c r="AS446" s="29">
        <f t="shared" si="151"/>
        <v>0</v>
      </c>
      <c r="AT446" s="29">
        <v>0</v>
      </c>
      <c r="AU446" s="29">
        <f t="shared" si="152"/>
        <v>0</v>
      </c>
      <c r="AV446" s="29">
        <v>0</v>
      </c>
      <c r="AW446" s="29">
        <f t="shared" si="153"/>
        <v>0</v>
      </c>
    </row>
    <row r="447" spans="1:49">
      <c r="A447" s="2">
        <v>625</v>
      </c>
      <c r="B447" s="2" t="s">
        <v>205</v>
      </c>
      <c r="C447" s="2" t="s">
        <v>650</v>
      </c>
      <c r="D447" s="3">
        <v>259.56</v>
      </c>
      <c r="E447" s="3">
        <v>22.63</v>
      </c>
      <c r="F447" s="29">
        <v>0</v>
      </c>
      <c r="G447" s="29">
        <f t="shared" si="132"/>
        <v>0</v>
      </c>
      <c r="H447" s="29">
        <v>0</v>
      </c>
      <c r="I447" s="29">
        <f t="shared" si="133"/>
        <v>0</v>
      </c>
      <c r="J447" s="29">
        <v>0</v>
      </c>
      <c r="K447" s="29">
        <f t="shared" si="134"/>
        <v>0</v>
      </c>
      <c r="L447" s="29">
        <v>0</v>
      </c>
      <c r="M447" s="29">
        <f t="shared" si="135"/>
        <v>0</v>
      </c>
      <c r="N447" s="29">
        <v>0</v>
      </c>
      <c r="O447" s="29">
        <f t="shared" si="136"/>
        <v>0</v>
      </c>
      <c r="P447" s="29">
        <v>0</v>
      </c>
      <c r="Q447" s="29">
        <f t="shared" si="137"/>
        <v>0</v>
      </c>
      <c r="R447" s="29">
        <v>1585500</v>
      </c>
      <c r="S447" s="29">
        <f t="shared" si="138"/>
        <v>1.4826398573914326E-3</v>
      </c>
      <c r="T447" s="29">
        <v>847811.75</v>
      </c>
      <c r="U447" s="29">
        <f t="shared" si="139"/>
        <v>8.6043573306481295E-4</v>
      </c>
      <c r="V447" s="29">
        <v>0</v>
      </c>
      <c r="W447" s="29">
        <f t="shared" si="140"/>
        <v>0</v>
      </c>
      <c r="X447" s="29">
        <v>0</v>
      </c>
      <c r="Y447" s="29">
        <f t="shared" si="141"/>
        <v>0</v>
      </c>
      <c r="Z447" s="29">
        <v>0</v>
      </c>
      <c r="AA447" s="29">
        <f t="shared" si="142"/>
        <v>0</v>
      </c>
      <c r="AB447" s="29">
        <v>0</v>
      </c>
      <c r="AC447" s="29">
        <f t="shared" si="143"/>
        <v>0</v>
      </c>
      <c r="AD447" s="29">
        <v>0</v>
      </c>
      <c r="AE447" s="29">
        <f t="shared" si="144"/>
        <v>0</v>
      </c>
      <c r="AF447" s="29">
        <v>0</v>
      </c>
      <c r="AG447" s="29">
        <f t="shared" si="145"/>
        <v>0</v>
      </c>
      <c r="AH447" s="29">
        <v>0</v>
      </c>
      <c r="AI447" s="29">
        <f t="shared" si="146"/>
        <v>0</v>
      </c>
      <c r="AJ447" s="29">
        <v>0</v>
      </c>
      <c r="AK447" s="29">
        <f t="shared" si="147"/>
        <v>0</v>
      </c>
      <c r="AL447" s="29">
        <v>0</v>
      </c>
      <c r="AM447" s="29">
        <f t="shared" si="148"/>
        <v>0</v>
      </c>
      <c r="AN447" s="29">
        <v>0</v>
      </c>
      <c r="AO447" s="29">
        <f t="shared" si="149"/>
        <v>0</v>
      </c>
      <c r="AP447" s="29">
        <v>0</v>
      </c>
      <c r="AQ447" s="29">
        <f t="shared" si="150"/>
        <v>0</v>
      </c>
      <c r="AR447" s="29">
        <v>0</v>
      </c>
      <c r="AS447" s="29">
        <f t="shared" si="151"/>
        <v>0</v>
      </c>
      <c r="AT447" s="29">
        <v>0</v>
      </c>
      <c r="AU447" s="29">
        <f t="shared" si="152"/>
        <v>0</v>
      </c>
      <c r="AV447" s="29">
        <v>0</v>
      </c>
      <c r="AW447" s="29">
        <f t="shared" si="153"/>
        <v>0</v>
      </c>
    </row>
    <row r="448" spans="1:49">
      <c r="A448" s="2">
        <v>626</v>
      </c>
      <c r="B448" s="2" t="s">
        <v>205</v>
      </c>
      <c r="C448" s="2" t="s">
        <v>651</v>
      </c>
      <c r="D448" s="3">
        <v>260.52</v>
      </c>
      <c r="E448" s="3">
        <v>15.35</v>
      </c>
      <c r="F448" s="29">
        <v>0</v>
      </c>
      <c r="G448" s="29">
        <f t="shared" si="132"/>
        <v>0</v>
      </c>
      <c r="H448" s="29">
        <v>0</v>
      </c>
      <c r="I448" s="29">
        <f t="shared" si="133"/>
        <v>0</v>
      </c>
      <c r="J448" s="29">
        <v>0</v>
      </c>
      <c r="K448" s="29">
        <f t="shared" si="134"/>
        <v>0</v>
      </c>
      <c r="L448" s="29">
        <v>0</v>
      </c>
      <c r="M448" s="29">
        <f t="shared" si="135"/>
        <v>0</v>
      </c>
      <c r="N448" s="29">
        <v>0</v>
      </c>
      <c r="O448" s="29">
        <f t="shared" si="136"/>
        <v>0</v>
      </c>
      <c r="P448" s="29">
        <v>0</v>
      </c>
      <c r="Q448" s="29">
        <f t="shared" si="137"/>
        <v>0</v>
      </c>
      <c r="R448" s="29">
        <v>0</v>
      </c>
      <c r="S448" s="29">
        <f t="shared" si="138"/>
        <v>0</v>
      </c>
      <c r="T448" s="29">
        <v>0</v>
      </c>
      <c r="U448" s="29">
        <f t="shared" si="139"/>
        <v>0</v>
      </c>
      <c r="V448" s="29">
        <v>0</v>
      </c>
      <c r="W448" s="29">
        <f t="shared" si="140"/>
        <v>0</v>
      </c>
      <c r="X448" s="29">
        <v>0</v>
      </c>
      <c r="Y448" s="29">
        <f t="shared" si="141"/>
        <v>0</v>
      </c>
      <c r="Z448" s="29">
        <v>0</v>
      </c>
      <c r="AA448" s="29">
        <f t="shared" si="142"/>
        <v>0</v>
      </c>
      <c r="AB448" s="29">
        <v>0</v>
      </c>
      <c r="AC448" s="29">
        <f t="shared" si="143"/>
        <v>0</v>
      </c>
      <c r="AD448" s="29">
        <v>0</v>
      </c>
      <c r="AE448" s="29">
        <f t="shared" si="144"/>
        <v>0</v>
      </c>
      <c r="AF448" s="29">
        <v>0</v>
      </c>
      <c r="AG448" s="29">
        <f t="shared" si="145"/>
        <v>0</v>
      </c>
      <c r="AH448" s="29">
        <v>265813.34375</v>
      </c>
      <c r="AI448" s="29">
        <f t="shared" si="146"/>
        <v>1.0894657454659743E-3</v>
      </c>
      <c r="AJ448" s="29">
        <v>0</v>
      </c>
      <c r="AK448" s="29">
        <f t="shared" si="147"/>
        <v>0</v>
      </c>
      <c r="AL448" s="29">
        <v>0</v>
      </c>
      <c r="AM448" s="29">
        <f t="shared" si="148"/>
        <v>0</v>
      </c>
      <c r="AN448" s="29">
        <v>0</v>
      </c>
      <c r="AO448" s="29">
        <f t="shared" si="149"/>
        <v>0</v>
      </c>
      <c r="AP448" s="29">
        <v>0</v>
      </c>
      <c r="AQ448" s="29">
        <f t="shared" si="150"/>
        <v>0</v>
      </c>
      <c r="AR448" s="29">
        <v>0</v>
      </c>
      <c r="AS448" s="29">
        <f t="shared" si="151"/>
        <v>0</v>
      </c>
      <c r="AT448" s="29">
        <v>0</v>
      </c>
      <c r="AU448" s="29">
        <f t="shared" si="152"/>
        <v>0</v>
      </c>
      <c r="AV448" s="29">
        <v>0</v>
      </c>
      <c r="AW448" s="29">
        <f t="shared" si="153"/>
        <v>0</v>
      </c>
    </row>
    <row r="449" spans="1:49">
      <c r="A449" s="2">
        <v>627</v>
      </c>
      <c r="B449" s="2" t="s">
        <v>205</v>
      </c>
      <c r="C449" s="2" t="s">
        <v>652</v>
      </c>
      <c r="D449" s="3">
        <v>263.52</v>
      </c>
      <c r="E449" s="3">
        <v>23.28</v>
      </c>
      <c r="F449" s="29">
        <v>0</v>
      </c>
      <c r="G449" s="29">
        <f t="shared" si="132"/>
        <v>0</v>
      </c>
      <c r="H449" s="29">
        <v>0</v>
      </c>
      <c r="I449" s="29">
        <f t="shared" si="133"/>
        <v>0</v>
      </c>
      <c r="J449" s="29">
        <v>0</v>
      </c>
      <c r="K449" s="29">
        <f t="shared" si="134"/>
        <v>0</v>
      </c>
      <c r="L449" s="29">
        <v>0</v>
      </c>
      <c r="M449" s="29">
        <f t="shared" si="135"/>
        <v>0</v>
      </c>
      <c r="N449" s="29">
        <v>0</v>
      </c>
      <c r="O449" s="29">
        <f t="shared" si="136"/>
        <v>0</v>
      </c>
      <c r="P449" s="29">
        <v>0</v>
      </c>
      <c r="Q449" s="29">
        <f t="shared" si="137"/>
        <v>0</v>
      </c>
      <c r="R449" s="29">
        <v>392920</v>
      </c>
      <c r="S449" s="29">
        <f t="shared" si="138"/>
        <v>3.6742910928176708E-4</v>
      </c>
      <c r="T449" s="29">
        <v>484894.125</v>
      </c>
      <c r="U449" s="29">
        <f t="shared" si="139"/>
        <v>4.9211423633040716E-4</v>
      </c>
      <c r="V449" s="29">
        <v>0</v>
      </c>
      <c r="W449" s="29">
        <f t="shared" si="140"/>
        <v>0</v>
      </c>
      <c r="X449" s="29">
        <v>0</v>
      </c>
      <c r="Y449" s="29">
        <f t="shared" si="141"/>
        <v>0</v>
      </c>
      <c r="Z449" s="29">
        <v>0</v>
      </c>
      <c r="AA449" s="29">
        <f t="shared" si="142"/>
        <v>0</v>
      </c>
      <c r="AB449" s="29">
        <v>0</v>
      </c>
      <c r="AC449" s="29">
        <f t="shared" si="143"/>
        <v>0</v>
      </c>
      <c r="AD449" s="29">
        <v>0</v>
      </c>
      <c r="AE449" s="29">
        <f t="shared" si="144"/>
        <v>0</v>
      </c>
      <c r="AF449" s="29">
        <v>0</v>
      </c>
      <c r="AG449" s="29">
        <f t="shared" si="145"/>
        <v>0</v>
      </c>
      <c r="AH449" s="29">
        <v>0</v>
      </c>
      <c r="AI449" s="29">
        <f t="shared" si="146"/>
        <v>0</v>
      </c>
      <c r="AJ449" s="29">
        <v>0</v>
      </c>
      <c r="AK449" s="29">
        <f t="shared" si="147"/>
        <v>0</v>
      </c>
      <c r="AL449" s="29">
        <v>0</v>
      </c>
      <c r="AM449" s="29">
        <f t="shared" si="148"/>
        <v>0</v>
      </c>
      <c r="AN449" s="29">
        <v>0</v>
      </c>
      <c r="AO449" s="29">
        <f t="shared" si="149"/>
        <v>0</v>
      </c>
      <c r="AP449" s="29">
        <v>0</v>
      </c>
      <c r="AQ449" s="29">
        <f t="shared" si="150"/>
        <v>0</v>
      </c>
      <c r="AR449" s="29">
        <v>0</v>
      </c>
      <c r="AS449" s="29">
        <f t="shared" si="151"/>
        <v>0</v>
      </c>
      <c r="AT449" s="29">
        <v>0</v>
      </c>
      <c r="AU449" s="29">
        <f t="shared" si="152"/>
        <v>0</v>
      </c>
      <c r="AV449" s="29">
        <v>0</v>
      </c>
      <c r="AW449" s="29">
        <f t="shared" si="153"/>
        <v>0</v>
      </c>
    </row>
    <row r="450" spans="1:49">
      <c r="A450" s="2">
        <v>628</v>
      </c>
      <c r="B450" s="2" t="s">
        <v>205</v>
      </c>
      <c r="C450" s="2" t="s">
        <v>653</v>
      </c>
      <c r="D450" s="3">
        <v>264.48</v>
      </c>
      <c r="E450" s="3">
        <v>23.31</v>
      </c>
      <c r="F450" s="29">
        <v>0</v>
      </c>
      <c r="G450" s="29">
        <f t="shared" si="132"/>
        <v>0</v>
      </c>
      <c r="H450" s="29">
        <v>0</v>
      </c>
      <c r="I450" s="29">
        <f t="shared" si="133"/>
        <v>0</v>
      </c>
      <c r="J450" s="29">
        <v>0</v>
      </c>
      <c r="K450" s="29">
        <f t="shared" si="134"/>
        <v>0</v>
      </c>
      <c r="L450" s="29">
        <v>0</v>
      </c>
      <c r="M450" s="29">
        <f t="shared" si="135"/>
        <v>0</v>
      </c>
      <c r="N450" s="29">
        <v>0</v>
      </c>
      <c r="O450" s="29">
        <f t="shared" si="136"/>
        <v>0</v>
      </c>
      <c r="P450" s="29">
        <v>0</v>
      </c>
      <c r="Q450" s="29">
        <f t="shared" si="137"/>
        <v>0</v>
      </c>
      <c r="R450" s="29">
        <v>453720</v>
      </c>
      <c r="S450" s="29">
        <f t="shared" si="138"/>
        <v>4.2428467744915849E-4</v>
      </c>
      <c r="T450" s="29">
        <v>426917.65625</v>
      </c>
      <c r="U450" s="29">
        <f t="shared" si="139"/>
        <v>4.3327449344005974E-4</v>
      </c>
      <c r="V450" s="29">
        <v>0</v>
      </c>
      <c r="W450" s="29">
        <f t="shared" si="140"/>
        <v>0</v>
      </c>
      <c r="X450" s="29">
        <v>0</v>
      </c>
      <c r="Y450" s="29">
        <f t="shared" si="141"/>
        <v>0</v>
      </c>
      <c r="Z450" s="29">
        <v>0</v>
      </c>
      <c r="AA450" s="29">
        <f t="shared" si="142"/>
        <v>0</v>
      </c>
      <c r="AB450" s="29">
        <v>0</v>
      </c>
      <c r="AC450" s="29">
        <f t="shared" si="143"/>
        <v>0</v>
      </c>
      <c r="AD450" s="29">
        <v>0</v>
      </c>
      <c r="AE450" s="29">
        <f t="shared" si="144"/>
        <v>0</v>
      </c>
      <c r="AF450" s="29">
        <v>0</v>
      </c>
      <c r="AG450" s="29">
        <f t="shared" si="145"/>
        <v>0</v>
      </c>
      <c r="AH450" s="29">
        <v>0</v>
      </c>
      <c r="AI450" s="29">
        <f t="shared" si="146"/>
        <v>0</v>
      </c>
      <c r="AJ450" s="29">
        <v>0</v>
      </c>
      <c r="AK450" s="29">
        <f t="shared" si="147"/>
        <v>0</v>
      </c>
      <c r="AL450" s="29">
        <v>0</v>
      </c>
      <c r="AM450" s="29">
        <f t="shared" si="148"/>
        <v>0</v>
      </c>
      <c r="AN450" s="29">
        <v>0</v>
      </c>
      <c r="AO450" s="29">
        <f t="shared" si="149"/>
        <v>0</v>
      </c>
      <c r="AP450" s="29">
        <v>0</v>
      </c>
      <c r="AQ450" s="29">
        <f t="shared" si="150"/>
        <v>0</v>
      </c>
      <c r="AR450" s="29">
        <v>0</v>
      </c>
      <c r="AS450" s="29">
        <f t="shared" si="151"/>
        <v>0</v>
      </c>
      <c r="AT450" s="29">
        <v>0</v>
      </c>
      <c r="AU450" s="29">
        <f t="shared" si="152"/>
        <v>0</v>
      </c>
      <c r="AV450" s="29">
        <v>0</v>
      </c>
      <c r="AW450" s="29">
        <f t="shared" si="153"/>
        <v>0</v>
      </c>
    </row>
    <row r="451" spans="1:49">
      <c r="A451" s="2">
        <v>629</v>
      </c>
      <c r="B451" s="2" t="s">
        <v>205</v>
      </c>
      <c r="C451" s="2" t="s">
        <v>654</v>
      </c>
      <c r="D451" s="3">
        <v>265.44</v>
      </c>
      <c r="E451" s="3">
        <v>16.3</v>
      </c>
      <c r="F451" s="29">
        <v>3377028.5</v>
      </c>
      <c r="G451" s="29">
        <f t="shared" si="132"/>
        <v>2.2652970414279574E-2</v>
      </c>
      <c r="H451" s="29">
        <v>3926742.75</v>
      </c>
      <c r="I451" s="29">
        <f t="shared" si="133"/>
        <v>2.5810367673953647E-2</v>
      </c>
      <c r="J451" s="29">
        <v>3405784.5</v>
      </c>
      <c r="K451" s="29">
        <f t="shared" si="134"/>
        <v>4.9487535939946661E-3</v>
      </c>
      <c r="L451" s="29">
        <v>4377750</v>
      </c>
      <c r="M451" s="29">
        <f t="shared" si="135"/>
        <v>4.9871139894503529E-3</v>
      </c>
      <c r="N451" s="29">
        <v>3744376.5</v>
      </c>
      <c r="O451" s="29">
        <f t="shared" si="136"/>
        <v>3.6068140987128793E-3</v>
      </c>
      <c r="P451" s="29">
        <v>3230685.75</v>
      </c>
      <c r="Q451" s="29">
        <f t="shared" si="137"/>
        <v>3.3462346374727005E-3</v>
      </c>
      <c r="R451" s="29">
        <v>3057600</v>
      </c>
      <c r="S451" s="29">
        <f t="shared" si="138"/>
        <v>2.8592365991548688E-3</v>
      </c>
      <c r="T451" s="29">
        <v>2965485.75</v>
      </c>
      <c r="U451" s="29">
        <f t="shared" si="139"/>
        <v>3.0096420640484244E-3</v>
      </c>
      <c r="V451" s="29">
        <v>2079733.375</v>
      </c>
      <c r="W451" s="29">
        <f t="shared" si="140"/>
        <v>5.0441247652016586E-3</v>
      </c>
      <c r="X451" s="29">
        <v>1738181.875</v>
      </c>
      <c r="Y451" s="29">
        <f t="shared" si="141"/>
        <v>4.7261694964833446E-3</v>
      </c>
      <c r="Z451" s="29">
        <v>1386830.75</v>
      </c>
      <c r="AA451" s="29">
        <f t="shared" si="142"/>
        <v>5.2931982917986441E-3</v>
      </c>
      <c r="AB451" s="29">
        <v>1101600</v>
      </c>
      <c r="AC451" s="29">
        <f t="shared" si="143"/>
        <v>3.603685882131496E-3</v>
      </c>
      <c r="AD451" s="29">
        <v>0</v>
      </c>
      <c r="AE451" s="29">
        <f t="shared" si="144"/>
        <v>0</v>
      </c>
      <c r="AF451" s="29">
        <v>515600.03125</v>
      </c>
      <c r="AG451" s="29">
        <f t="shared" si="145"/>
        <v>2.4289092341830509E-3</v>
      </c>
      <c r="AH451" s="29">
        <v>1359272.75</v>
      </c>
      <c r="AI451" s="29">
        <f t="shared" si="146"/>
        <v>5.5711315277803281E-3</v>
      </c>
      <c r="AJ451" s="29">
        <v>981818.15625</v>
      </c>
      <c r="AK451" s="29">
        <f t="shared" si="147"/>
        <v>3.8230674771587195E-3</v>
      </c>
      <c r="AL451" s="29">
        <v>675360</v>
      </c>
      <c r="AM451" s="29">
        <f t="shared" si="148"/>
        <v>5.9551454521041521E-3</v>
      </c>
      <c r="AN451" s="29">
        <v>398000</v>
      </c>
      <c r="AO451" s="29">
        <f t="shared" si="149"/>
        <v>3.5298768009120476E-3</v>
      </c>
      <c r="AP451" s="29">
        <v>2346773.25</v>
      </c>
      <c r="AQ451" s="29">
        <f t="shared" si="150"/>
        <v>1.9600864037127019E-2</v>
      </c>
      <c r="AR451" s="29">
        <v>764444.4375</v>
      </c>
      <c r="AS451" s="29">
        <f t="shared" si="151"/>
        <v>7.3584256214488507E-3</v>
      </c>
      <c r="AT451" s="29">
        <v>1317818.125</v>
      </c>
      <c r="AU451" s="29">
        <f t="shared" si="152"/>
        <v>9.5580263851671298E-3</v>
      </c>
      <c r="AV451" s="29">
        <v>0</v>
      </c>
      <c r="AW451" s="29">
        <f t="shared" si="153"/>
        <v>0</v>
      </c>
    </row>
    <row r="452" spans="1:49">
      <c r="A452" s="2">
        <v>630</v>
      </c>
      <c r="B452" s="2" t="s">
        <v>205</v>
      </c>
      <c r="C452" s="2" t="s">
        <v>655</v>
      </c>
      <c r="D452" s="3">
        <v>265.44</v>
      </c>
      <c r="E452" s="3">
        <v>21.54</v>
      </c>
      <c r="F452" s="29">
        <v>0</v>
      </c>
      <c r="G452" s="29">
        <f t="shared" ref="G452:G515" si="154">F452/149076630.492187</f>
        <v>0</v>
      </c>
      <c r="H452" s="29">
        <v>0</v>
      </c>
      <c r="I452" s="29">
        <f t="shared" ref="I452:I515" si="155">H452/152138194.992187</f>
        <v>0</v>
      </c>
      <c r="J452" s="29">
        <v>0</v>
      </c>
      <c r="K452" s="29">
        <f t="shared" ref="K452:K515" si="156">J452/688210563.591797</f>
        <v>0</v>
      </c>
      <c r="L452" s="29">
        <v>0</v>
      </c>
      <c r="M452" s="29">
        <f t="shared" ref="M452:M515" si="157">L452/877812299.710937</f>
        <v>0</v>
      </c>
      <c r="N452" s="29">
        <v>0</v>
      </c>
      <c r="O452" s="29">
        <f t="shared" ref="O452:O515" si="158">N452/1038139587.32617</f>
        <v>0</v>
      </c>
      <c r="P452" s="29">
        <v>0</v>
      </c>
      <c r="Q452" s="29">
        <f t="shared" ref="Q452:Q515" si="159">P452/965468982.306641</f>
        <v>0</v>
      </c>
      <c r="R452" s="29">
        <v>0</v>
      </c>
      <c r="S452" s="29">
        <f t="shared" ref="S452:S515" si="160">R452/1069376350.63281</f>
        <v>0</v>
      </c>
      <c r="T452" s="29">
        <v>0</v>
      </c>
      <c r="U452" s="29">
        <f t="shared" ref="U452:U515" si="161">T452/985328383.539062</f>
        <v>0</v>
      </c>
      <c r="V452" s="29">
        <v>0</v>
      </c>
      <c r="W452" s="29">
        <f t="shared" ref="W452:W515" si="162">V452/412308075.594727</f>
        <v>0</v>
      </c>
      <c r="X452" s="29">
        <v>0</v>
      </c>
      <c r="Y452" s="29">
        <f t="shared" ref="Y452:Y515" si="163">X452/367778150.210937</f>
        <v>0</v>
      </c>
      <c r="Z452" s="29">
        <v>777600</v>
      </c>
      <c r="AA452" s="29">
        <f t="shared" ref="AA452:AA515" si="164">Z452/262002417.734619</f>
        <v>2.967911543425631E-3</v>
      </c>
      <c r="AB452" s="29">
        <v>436622.21875</v>
      </c>
      <c r="AC452" s="29">
        <f t="shared" ref="AC452:AC515" si="165">AB452/305687020.464844</f>
        <v>1.4283309055322302E-3</v>
      </c>
      <c r="AD452" s="29">
        <v>3157082.25</v>
      </c>
      <c r="AE452" s="29">
        <f t="shared" ref="AE452:AE515" si="166">AD452/214465381.402344</f>
        <v>1.4720707973270575E-2</v>
      </c>
      <c r="AF452" s="29">
        <v>2917226.75</v>
      </c>
      <c r="AG452" s="29">
        <f t="shared" ref="AG452:AG515" si="167">AF452/212276368.335937</f>
        <v>1.3742588366611568E-2</v>
      </c>
      <c r="AH452" s="29">
        <v>0</v>
      </c>
      <c r="AI452" s="29">
        <f t="shared" ref="AI452:AI515" si="168">AH452/243985040.242187</f>
        <v>0</v>
      </c>
      <c r="AJ452" s="29">
        <v>0</v>
      </c>
      <c r="AK452" s="29">
        <f t="shared" ref="AK452:AK515" si="169">AJ452/256814236.765625</f>
        <v>0</v>
      </c>
      <c r="AL452" s="29">
        <v>0</v>
      </c>
      <c r="AM452" s="29">
        <f t="shared" ref="AM452:AM515" si="170">AL452/113407809.335937</f>
        <v>0</v>
      </c>
      <c r="AN452" s="29">
        <v>0</v>
      </c>
      <c r="AO452" s="29">
        <f t="shared" ref="AO452:AO515" si="171">AN452/112751810.458984</f>
        <v>0</v>
      </c>
      <c r="AP452" s="29">
        <v>0</v>
      </c>
      <c r="AQ452" s="29">
        <f t="shared" ref="AQ452:AQ515" si="172">AP452/119728051.046875</f>
        <v>0</v>
      </c>
      <c r="AR452" s="29">
        <v>0</v>
      </c>
      <c r="AS452" s="29">
        <f t="shared" ref="AS452:AS515" si="173">AR452/103886955.828125</f>
        <v>0</v>
      </c>
      <c r="AT452" s="29">
        <v>0</v>
      </c>
      <c r="AU452" s="29">
        <f t="shared" ref="AU452:AU515" si="174">AT452/137875547.931641</f>
        <v>0</v>
      </c>
      <c r="AV452" s="29">
        <v>0</v>
      </c>
      <c r="AW452" s="29">
        <f t="shared" ref="AW452:AW515" si="175">AV452/148033987.734375</f>
        <v>0</v>
      </c>
    </row>
    <row r="453" spans="1:49">
      <c r="A453" s="2">
        <v>631</v>
      </c>
      <c r="B453" s="2" t="s">
        <v>205</v>
      </c>
      <c r="C453" s="2" t="s">
        <v>656</v>
      </c>
      <c r="D453" s="3">
        <v>265.44</v>
      </c>
      <c r="E453" s="3">
        <v>25.83</v>
      </c>
      <c r="F453" s="29">
        <v>0</v>
      </c>
      <c r="G453" s="29">
        <f t="shared" si="154"/>
        <v>0</v>
      </c>
      <c r="H453" s="29">
        <v>0</v>
      </c>
      <c r="I453" s="29">
        <f t="shared" si="155"/>
        <v>0</v>
      </c>
      <c r="J453" s="29">
        <v>0</v>
      </c>
      <c r="K453" s="29">
        <f t="shared" si="156"/>
        <v>0</v>
      </c>
      <c r="L453" s="29">
        <v>0</v>
      </c>
      <c r="M453" s="29">
        <f t="shared" si="157"/>
        <v>0</v>
      </c>
      <c r="N453" s="29">
        <v>0</v>
      </c>
      <c r="O453" s="29">
        <f t="shared" si="158"/>
        <v>0</v>
      </c>
      <c r="P453" s="29">
        <v>0</v>
      </c>
      <c r="Q453" s="29">
        <f t="shared" si="159"/>
        <v>0</v>
      </c>
      <c r="R453" s="29">
        <v>9748933</v>
      </c>
      <c r="S453" s="29">
        <f t="shared" si="160"/>
        <v>9.1164658674478902E-3</v>
      </c>
      <c r="T453" s="29">
        <v>9028572</v>
      </c>
      <c r="U453" s="29">
        <f t="shared" si="161"/>
        <v>9.1630081410742949E-3</v>
      </c>
      <c r="V453" s="29">
        <v>0</v>
      </c>
      <c r="W453" s="29">
        <f t="shared" si="162"/>
        <v>0</v>
      </c>
      <c r="X453" s="29">
        <v>0</v>
      </c>
      <c r="Y453" s="29">
        <f t="shared" si="163"/>
        <v>0</v>
      </c>
      <c r="Z453" s="29">
        <v>0</v>
      </c>
      <c r="AA453" s="29">
        <f t="shared" si="164"/>
        <v>0</v>
      </c>
      <c r="AB453" s="29">
        <v>0</v>
      </c>
      <c r="AC453" s="29">
        <f t="shared" si="165"/>
        <v>0</v>
      </c>
      <c r="AD453" s="29">
        <v>0</v>
      </c>
      <c r="AE453" s="29">
        <f t="shared" si="166"/>
        <v>0</v>
      </c>
      <c r="AF453" s="29">
        <v>0</v>
      </c>
      <c r="AG453" s="29">
        <f t="shared" si="167"/>
        <v>0</v>
      </c>
      <c r="AH453" s="29">
        <v>0</v>
      </c>
      <c r="AI453" s="29">
        <f t="shared" si="168"/>
        <v>0</v>
      </c>
      <c r="AJ453" s="29">
        <v>0</v>
      </c>
      <c r="AK453" s="29">
        <f t="shared" si="169"/>
        <v>0</v>
      </c>
      <c r="AL453" s="29">
        <v>0</v>
      </c>
      <c r="AM453" s="29">
        <f t="shared" si="170"/>
        <v>0</v>
      </c>
      <c r="AN453" s="29">
        <v>0</v>
      </c>
      <c r="AO453" s="29">
        <f t="shared" si="171"/>
        <v>0</v>
      </c>
      <c r="AP453" s="29">
        <v>0</v>
      </c>
      <c r="AQ453" s="29">
        <f t="shared" si="172"/>
        <v>0</v>
      </c>
      <c r="AR453" s="29">
        <v>0</v>
      </c>
      <c r="AS453" s="29">
        <f t="shared" si="173"/>
        <v>0</v>
      </c>
      <c r="AT453" s="29">
        <v>0</v>
      </c>
      <c r="AU453" s="29">
        <f t="shared" si="174"/>
        <v>0</v>
      </c>
      <c r="AV453" s="29">
        <v>0</v>
      </c>
      <c r="AW453" s="29">
        <f t="shared" si="175"/>
        <v>0</v>
      </c>
    </row>
    <row r="454" spans="1:49">
      <c r="A454" s="2">
        <v>632</v>
      </c>
      <c r="B454" s="2" t="s">
        <v>205</v>
      </c>
      <c r="C454" s="2" t="s">
        <v>657</v>
      </c>
      <c r="D454" s="3">
        <v>267.12</v>
      </c>
      <c r="E454" s="3">
        <v>18.11</v>
      </c>
      <c r="F454" s="29">
        <v>0</v>
      </c>
      <c r="G454" s="29">
        <f t="shared" si="154"/>
        <v>0</v>
      </c>
      <c r="H454" s="29">
        <v>0</v>
      </c>
      <c r="I454" s="29">
        <f t="shared" si="155"/>
        <v>0</v>
      </c>
      <c r="J454" s="29">
        <v>0</v>
      </c>
      <c r="K454" s="29">
        <f t="shared" si="156"/>
        <v>0</v>
      </c>
      <c r="L454" s="29">
        <v>0</v>
      </c>
      <c r="M454" s="29">
        <f t="shared" si="157"/>
        <v>0</v>
      </c>
      <c r="N454" s="29">
        <v>0</v>
      </c>
      <c r="O454" s="29">
        <f t="shared" si="158"/>
        <v>0</v>
      </c>
      <c r="P454" s="29">
        <v>0</v>
      </c>
      <c r="Q454" s="29">
        <f t="shared" si="159"/>
        <v>0</v>
      </c>
      <c r="R454" s="29">
        <v>0</v>
      </c>
      <c r="S454" s="29">
        <f t="shared" si="160"/>
        <v>0</v>
      </c>
      <c r="T454" s="29">
        <v>0</v>
      </c>
      <c r="U454" s="29">
        <f t="shared" si="161"/>
        <v>0</v>
      </c>
      <c r="V454" s="29">
        <v>0</v>
      </c>
      <c r="W454" s="29">
        <f t="shared" si="162"/>
        <v>0</v>
      </c>
      <c r="X454" s="29">
        <v>405415.375</v>
      </c>
      <c r="Y454" s="29">
        <f t="shared" si="163"/>
        <v>1.1023367613532135E-3</v>
      </c>
      <c r="Z454" s="29">
        <v>0</v>
      </c>
      <c r="AA454" s="29">
        <f t="shared" si="164"/>
        <v>0</v>
      </c>
      <c r="AB454" s="29">
        <v>0</v>
      </c>
      <c r="AC454" s="29">
        <f t="shared" si="165"/>
        <v>0</v>
      </c>
      <c r="AD454" s="29">
        <v>0</v>
      </c>
      <c r="AE454" s="29">
        <f t="shared" si="166"/>
        <v>0</v>
      </c>
      <c r="AF454" s="29">
        <v>0</v>
      </c>
      <c r="AG454" s="29">
        <f t="shared" si="167"/>
        <v>0</v>
      </c>
      <c r="AH454" s="29">
        <v>0</v>
      </c>
      <c r="AI454" s="29">
        <f t="shared" si="168"/>
        <v>0</v>
      </c>
      <c r="AJ454" s="29">
        <v>0</v>
      </c>
      <c r="AK454" s="29">
        <f t="shared" si="169"/>
        <v>0</v>
      </c>
      <c r="AL454" s="29">
        <v>0</v>
      </c>
      <c r="AM454" s="29">
        <f t="shared" si="170"/>
        <v>0</v>
      </c>
      <c r="AN454" s="29">
        <v>0</v>
      </c>
      <c r="AO454" s="29">
        <f t="shared" si="171"/>
        <v>0</v>
      </c>
      <c r="AP454" s="29">
        <v>0</v>
      </c>
      <c r="AQ454" s="29">
        <f t="shared" si="172"/>
        <v>0</v>
      </c>
      <c r="AR454" s="29">
        <v>0</v>
      </c>
      <c r="AS454" s="29">
        <f t="shared" si="173"/>
        <v>0</v>
      </c>
      <c r="AT454" s="29">
        <v>0</v>
      </c>
      <c r="AU454" s="29">
        <f t="shared" si="174"/>
        <v>0</v>
      </c>
      <c r="AV454" s="29">
        <v>0</v>
      </c>
      <c r="AW454" s="29">
        <f t="shared" si="175"/>
        <v>0</v>
      </c>
    </row>
    <row r="455" spans="1:49">
      <c r="A455" s="2">
        <v>633</v>
      </c>
      <c r="B455" s="2" t="s">
        <v>205</v>
      </c>
      <c r="C455" s="2" t="s">
        <v>658</v>
      </c>
      <c r="D455" s="3">
        <v>267.36</v>
      </c>
      <c r="E455" s="3">
        <v>22.89</v>
      </c>
      <c r="F455" s="29">
        <v>0</v>
      </c>
      <c r="G455" s="29">
        <f t="shared" si="154"/>
        <v>0</v>
      </c>
      <c r="H455" s="29">
        <v>0</v>
      </c>
      <c r="I455" s="29">
        <f t="shared" si="155"/>
        <v>0</v>
      </c>
      <c r="J455" s="29">
        <v>0</v>
      </c>
      <c r="K455" s="29">
        <f t="shared" si="156"/>
        <v>0</v>
      </c>
      <c r="L455" s="29">
        <v>0</v>
      </c>
      <c r="M455" s="29">
        <f t="shared" si="157"/>
        <v>0</v>
      </c>
      <c r="N455" s="29">
        <v>0</v>
      </c>
      <c r="O455" s="29">
        <f t="shared" si="158"/>
        <v>0</v>
      </c>
      <c r="P455" s="29">
        <v>0</v>
      </c>
      <c r="Q455" s="29">
        <f t="shared" si="159"/>
        <v>0</v>
      </c>
      <c r="R455" s="29">
        <v>0</v>
      </c>
      <c r="S455" s="29">
        <f t="shared" si="160"/>
        <v>0</v>
      </c>
      <c r="T455" s="29">
        <v>0</v>
      </c>
      <c r="U455" s="29">
        <f t="shared" si="161"/>
        <v>0</v>
      </c>
      <c r="V455" s="29">
        <v>640933.3125</v>
      </c>
      <c r="W455" s="29">
        <f t="shared" si="162"/>
        <v>1.5545009919475778E-3</v>
      </c>
      <c r="X455" s="29">
        <v>671200</v>
      </c>
      <c r="Y455" s="29">
        <f t="shared" si="163"/>
        <v>1.8250132576256559E-3</v>
      </c>
      <c r="Z455" s="29">
        <v>0</v>
      </c>
      <c r="AA455" s="29">
        <f t="shared" si="164"/>
        <v>0</v>
      </c>
      <c r="AB455" s="29">
        <v>0</v>
      </c>
      <c r="AC455" s="29">
        <f t="shared" si="165"/>
        <v>0</v>
      </c>
      <c r="AD455" s="29">
        <v>0</v>
      </c>
      <c r="AE455" s="29">
        <f t="shared" si="166"/>
        <v>0</v>
      </c>
      <c r="AF455" s="29">
        <v>0</v>
      </c>
      <c r="AG455" s="29">
        <f t="shared" si="167"/>
        <v>0</v>
      </c>
      <c r="AH455" s="29">
        <v>0</v>
      </c>
      <c r="AI455" s="29">
        <f t="shared" si="168"/>
        <v>0</v>
      </c>
      <c r="AJ455" s="29">
        <v>0</v>
      </c>
      <c r="AK455" s="29">
        <f t="shared" si="169"/>
        <v>0</v>
      </c>
      <c r="AL455" s="29">
        <v>0</v>
      </c>
      <c r="AM455" s="29">
        <f t="shared" si="170"/>
        <v>0</v>
      </c>
      <c r="AN455" s="29">
        <v>0</v>
      </c>
      <c r="AO455" s="29">
        <f t="shared" si="171"/>
        <v>0</v>
      </c>
      <c r="AP455" s="29">
        <v>0</v>
      </c>
      <c r="AQ455" s="29">
        <f t="shared" si="172"/>
        <v>0</v>
      </c>
      <c r="AR455" s="29">
        <v>0</v>
      </c>
      <c r="AS455" s="29">
        <f t="shared" si="173"/>
        <v>0</v>
      </c>
      <c r="AT455" s="29">
        <v>0</v>
      </c>
      <c r="AU455" s="29">
        <f t="shared" si="174"/>
        <v>0</v>
      </c>
      <c r="AV455" s="29">
        <v>0</v>
      </c>
      <c r="AW455" s="29">
        <f t="shared" si="175"/>
        <v>0</v>
      </c>
    </row>
    <row r="456" spans="1:49">
      <c r="A456" s="2">
        <v>634</v>
      </c>
      <c r="B456" s="2" t="s">
        <v>205</v>
      </c>
      <c r="C456" s="2" t="s">
        <v>659</v>
      </c>
      <c r="D456" s="3">
        <v>267.48</v>
      </c>
      <c r="E456" s="3">
        <v>12.43</v>
      </c>
      <c r="F456" s="29">
        <v>0</v>
      </c>
      <c r="G456" s="29">
        <f t="shared" si="154"/>
        <v>0</v>
      </c>
      <c r="H456" s="29">
        <v>0</v>
      </c>
      <c r="I456" s="29">
        <f t="shared" si="155"/>
        <v>0</v>
      </c>
      <c r="J456" s="29">
        <v>0</v>
      </c>
      <c r="K456" s="29">
        <f t="shared" si="156"/>
        <v>0</v>
      </c>
      <c r="L456" s="29">
        <v>0</v>
      </c>
      <c r="M456" s="29">
        <f t="shared" si="157"/>
        <v>0</v>
      </c>
      <c r="N456" s="29">
        <v>0</v>
      </c>
      <c r="O456" s="29">
        <f t="shared" si="158"/>
        <v>0</v>
      </c>
      <c r="P456" s="29">
        <v>0</v>
      </c>
      <c r="Q456" s="29">
        <f t="shared" si="159"/>
        <v>0</v>
      </c>
      <c r="R456" s="29">
        <v>0</v>
      </c>
      <c r="S456" s="29">
        <f t="shared" si="160"/>
        <v>0</v>
      </c>
      <c r="T456" s="29">
        <v>0</v>
      </c>
      <c r="U456" s="29">
        <f t="shared" si="161"/>
        <v>0</v>
      </c>
      <c r="V456" s="29">
        <v>0</v>
      </c>
      <c r="W456" s="29">
        <f t="shared" si="162"/>
        <v>0</v>
      </c>
      <c r="X456" s="29">
        <v>0</v>
      </c>
      <c r="Y456" s="29">
        <f t="shared" si="163"/>
        <v>0</v>
      </c>
      <c r="Z456" s="29">
        <v>0</v>
      </c>
      <c r="AA456" s="29">
        <f t="shared" si="164"/>
        <v>0</v>
      </c>
      <c r="AB456" s="29">
        <v>0</v>
      </c>
      <c r="AC456" s="29">
        <f t="shared" si="165"/>
        <v>0</v>
      </c>
      <c r="AD456" s="29">
        <v>0</v>
      </c>
      <c r="AE456" s="29">
        <f t="shared" si="166"/>
        <v>0</v>
      </c>
      <c r="AF456" s="29">
        <v>0</v>
      </c>
      <c r="AG456" s="29">
        <f t="shared" si="167"/>
        <v>0</v>
      </c>
      <c r="AH456" s="29">
        <v>2384541.25</v>
      </c>
      <c r="AI456" s="29">
        <f t="shared" si="168"/>
        <v>9.773309247292505E-3</v>
      </c>
      <c r="AJ456" s="29">
        <v>0</v>
      </c>
      <c r="AK456" s="29">
        <f t="shared" si="169"/>
        <v>0</v>
      </c>
      <c r="AL456" s="29">
        <v>0</v>
      </c>
      <c r="AM456" s="29">
        <f t="shared" si="170"/>
        <v>0</v>
      </c>
      <c r="AN456" s="29">
        <v>0</v>
      </c>
      <c r="AO456" s="29">
        <f t="shared" si="171"/>
        <v>0</v>
      </c>
      <c r="AP456" s="29">
        <v>0</v>
      </c>
      <c r="AQ456" s="29">
        <f t="shared" si="172"/>
        <v>0</v>
      </c>
      <c r="AR456" s="29">
        <v>0</v>
      </c>
      <c r="AS456" s="29">
        <f t="shared" si="173"/>
        <v>0</v>
      </c>
      <c r="AT456" s="29">
        <v>0</v>
      </c>
      <c r="AU456" s="29">
        <f t="shared" si="174"/>
        <v>0</v>
      </c>
      <c r="AV456" s="29">
        <v>0</v>
      </c>
      <c r="AW456" s="29">
        <f t="shared" si="175"/>
        <v>0</v>
      </c>
    </row>
    <row r="457" spans="1:49">
      <c r="A457" s="2">
        <v>635</v>
      </c>
      <c r="B457" s="2" t="s">
        <v>205</v>
      </c>
      <c r="C457" s="2" t="s">
        <v>660</v>
      </c>
      <c r="D457" s="3">
        <v>267.48</v>
      </c>
      <c r="E457" s="3">
        <v>13.89</v>
      </c>
      <c r="F457" s="29">
        <v>0</v>
      </c>
      <c r="G457" s="29">
        <f t="shared" si="154"/>
        <v>0</v>
      </c>
      <c r="H457" s="29">
        <v>0</v>
      </c>
      <c r="I457" s="29">
        <f t="shared" si="155"/>
        <v>0</v>
      </c>
      <c r="J457" s="29">
        <v>0</v>
      </c>
      <c r="K457" s="29">
        <f t="shared" si="156"/>
        <v>0</v>
      </c>
      <c r="L457" s="29">
        <v>0</v>
      </c>
      <c r="M457" s="29">
        <f t="shared" si="157"/>
        <v>0</v>
      </c>
      <c r="N457" s="29">
        <v>0</v>
      </c>
      <c r="O457" s="29">
        <f t="shared" si="158"/>
        <v>0</v>
      </c>
      <c r="P457" s="29">
        <v>0</v>
      </c>
      <c r="Q457" s="29">
        <f t="shared" si="159"/>
        <v>0</v>
      </c>
      <c r="R457" s="29">
        <v>0</v>
      </c>
      <c r="S457" s="29">
        <f t="shared" si="160"/>
        <v>0</v>
      </c>
      <c r="T457" s="29">
        <v>0</v>
      </c>
      <c r="U457" s="29">
        <f t="shared" si="161"/>
        <v>0</v>
      </c>
      <c r="V457" s="29">
        <v>0</v>
      </c>
      <c r="W457" s="29">
        <f t="shared" si="162"/>
        <v>0</v>
      </c>
      <c r="X457" s="29">
        <v>0</v>
      </c>
      <c r="Y457" s="29">
        <f t="shared" si="163"/>
        <v>0</v>
      </c>
      <c r="Z457" s="29">
        <v>1189200</v>
      </c>
      <c r="AA457" s="29">
        <f t="shared" si="164"/>
        <v>4.5388894128623467E-3</v>
      </c>
      <c r="AB457" s="29">
        <v>991288.875</v>
      </c>
      <c r="AC457" s="29">
        <f t="shared" si="165"/>
        <v>3.2428229157148813E-3</v>
      </c>
      <c r="AD457" s="29">
        <v>2231786.75</v>
      </c>
      <c r="AE457" s="29">
        <f t="shared" si="166"/>
        <v>1.0406279724059967E-2</v>
      </c>
      <c r="AF457" s="29">
        <v>1622880</v>
      </c>
      <c r="AG457" s="29">
        <f t="shared" si="167"/>
        <v>7.6451279655949207E-3</v>
      </c>
      <c r="AH457" s="29">
        <v>0</v>
      </c>
      <c r="AI457" s="29">
        <f t="shared" si="168"/>
        <v>0</v>
      </c>
      <c r="AJ457" s="29">
        <v>0</v>
      </c>
      <c r="AK457" s="29">
        <f t="shared" si="169"/>
        <v>0</v>
      </c>
      <c r="AL457" s="29">
        <v>0</v>
      </c>
      <c r="AM457" s="29">
        <f t="shared" si="170"/>
        <v>0</v>
      </c>
      <c r="AN457" s="29">
        <v>0</v>
      </c>
      <c r="AO457" s="29">
        <f t="shared" si="171"/>
        <v>0</v>
      </c>
      <c r="AP457" s="29">
        <v>0</v>
      </c>
      <c r="AQ457" s="29">
        <f t="shared" si="172"/>
        <v>0</v>
      </c>
      <c r="AR457" s="29">
        <v>0</v>
      </c>
      <c r="AS457" s="29">
        <f t="shared" si="173"/>
        <v>0</v>
      </c>
      <c r="AT457" s="29">
        <v>0</v>
      </c>
      <c r="AU457" s="29">
        <f t="shared" si="174"/>
        <v>0</v>
      </c>
      <c r="AV457" s="29">
        <v>0</v>
      </c>
      <c r="AW457" s="29">
        <f t="shared" si="175"/>
        <v>0</v>
      </c>
    </row>
    <row r="458" spans="1:49">
      <c r="A458" s="2">
        <v>636</v>
      </c>
      <c r="B458" s="2" t="s">
        <v>205</v>
      </c>
      <c r="C458" s="2" t="s">
        <v>661</v>
      </c>
      <c r="D458" s="3">
        <v>267.48</v>
      </c>
      <c r="E458" s="3">
        <v>21.31</v>
      </c>
      <c r="F458" s="29">
        <v>0</v>
      </c>
      <c r="G458" s="29">
        <f t="shared" si="154"/>
        <v>0</v>
      </c>
      <c r="H458" s="29">
        <v>0</v>
      </c>
      <c r="I458" s="29">
        <f t="shared" si="155"/>
        <v>0</v>
      </c>
      <c r="J458" s="29">
        <v>0</v>
      </c>
      <c r="K458" s="29">
        <f t="shared" si="156"/>
        <v>0</v>
      </c>
      <c r="L458" s="29">
        <v>0</v>
      </c>
      <c r="M458" s="29">
        <f t="shared" si="157"/>
        <v>0</v>
      </c>
      <c r="N458" s="29">
        <v>4585411.5</v>
      </c>
      <c r="O458" s="29">
        <f t="shared" si="158"/>
        <v>4.4169508185408629E-3</v>
      </c>
      <c r="P458" s="29">
        <v>4323289</v>
      </c>
      <c r="Q458" s="29">
        <f t="shared" si="159"/>
        <v>4.4779159965046781E-3</v>
      </c>
      <c r="R458" s="29">
        <v>0</v>
      </c>
      <c r="S458" s="29">
        <f t="shared" si="160"/>
        <v>0</v>
      </c>
      <c r="T458" s="29">
        <v>0</v>
      </c>
      <c r="U458" s="29">
        <f t="shared" si="161"/>
        <v>0</v>
      </c>
      <c r="V458" s="29">
        <v>479600</v>
      </c>
      <c r="W458" s="29">
        <f t="shared" si="162"/>
        <v>1.163207873889467E-3</v>
      </c>
      <c r="X458" s="29">
        <v>555840</v>
      </c>
      <c r="Y458" s="29">
        <f t="shared" si="163"/>
        <v>1.5113459015474442E-3</v>
      </c>
      <c r="Z458" s="29">
        <v>1517226.625</v>
      </c>
      <c r="AA458" s="29">
        <f t="shared" si="164"/>
        <v>5.7908878785110744E-3</v>
      </c>
      <c r="AB458" s="29">
        <v>1622400</v>
      </c>
      <c r="AC458" s="29">
        <f t="shared" si="165"/>
        <v>5.3073892294572796E-3</v>
      </c>
      <c r="AD458" s="29">
        <v>0</v>
      </c>
      <c r="AE458" s="29">
        <f t="shared" si="166"/>
        <v>0</v>
      </c>
      <c r="AF458" s="29">
        <v>0</v>
      </c>
      <c r="AG458" s="29">
        <f t="shared" si="167"/>
        <v>0</v>
      </c>
      <c r="AH458" s="29">
        <v>0</v>
      </c>
      <c r="AI458" s="29">
        <f t="shared" si="168"/>
        <v>0</v>
      </c>
      <c r="AJ458" s="29">
        <v>0</v>
      </c>
      <c r="AK458" s="29">
        <f t="shared" si="169"/>
        <v>0</v>
      </c>
      <c r="AL458" s="29">
        <v>0</v>
      </c>
      <c r="AM458" s="29">
        <f t="shared" si="170"/>
        <v>0</v>
      </c>
      <c r="AN458" s="29">
        <v>0</v>
      </c>
      <c r="AO458" s="29">
        <f t="shared" si="171"/>
        <v>0</v>
      </c>
      <c r="AP458" s="29">
        <v>0</v>
      </c>
      <c r="AQ458" s="29">
        <f t="shared" si="172"/>
        <v>0</v>
      </c>
      <c r="AR458" s="29">
        <v>0</v>
      </c>
      <c r="AS458" s="29">
        <f t="shared" si="173"/>
        <v>0</v>
      </c>
      <c r="AT458" s="29">
        <v>0</v>
      </c>
      <c r="AU458" s="29">
        <f t="shared" si="174"/>
        <v>0</v>
      </c>
      <c r="AV458" s="29">
        <v>0</v>
      </c>
      <c r="AW458" s="29">
        <f t="shared" si="175"/>
        <v>0</v>
      </c>
    </row>
    <row r="459" spans="1:49">
      <c r="A459" s="2">
        <v>637</v>
      </c>
      <c r="B459" s="2" t="s">
        <v>205</v>
      </c>
      <c r="C459" s="2" t="s">
        <v>662</v>
      </c>
      <c r="D459" s="3">
        <v>269.39999999999998</v>
      </c>
      <c r="E459" s="3">
        <v>12.43</v>
      </c>
      <c r="F459" s="29">
        <v>0</v>
      </c>
      <c r="G459" s="29">
        <f t="shared" si="154"/>
        <v>0</v>
      </c>
      <c r="H459" s="29">
        <v>0</v>
      </c>
      <c r="I459" s="29">
        <f t="shared" si="155"/>
        <v>0</v>
      </c>
      <c r="J459" s="29">
        <v>0</v>
      </c>
      <c r="K459" s="29">
        <f t="shared" si="156"/>
        <v>0</v>
      </c>
      <c r="L459" s="29">
        <v>0</v>
      </c>
      <c r="M459" s="29">
        <f t="shared" si="157"/>
        <v>0</v>
      </c>
      <c r="N459" s="29">
        <v>0</v>
      </c>
      <c r="O459" s="29">
        <f t="shared" si="158"/>
        <v>0</v>
      </c>
      <c r="P459" s="29">
        <v>0</v>
      </c>
      <c r="Q459" s="29">
        <f t="shared" si="159"/>
        <v>0</v>
      </c>
      <c r="R459" s="29">
        <v>0</v>
      </c>
      <c r="S459" s="29">
        <f t="shared" si="160"/>
        <v>0</v>
      </c>
      <c r="T459" s="29">
        <v>0</v>
      </c>
      <c r="U459" s="29">
        <f t="shared" si="161"/>
        <v>0</v>
      </c>
      <c r="V459" s="29">
        <v>0</v>
      </c>
      <c r="W459" s="29">
        <f t="shared" si="162"/>
        <v>0</v>
      </c>
      <c r="X459" s="29">
        <v>0</v>
      </c>
      <c r="Y459" s="29">
        <f t="shared" si="163"/>
        <v>0</v>
      </c>
      <c r="Z459" s="29">
        <v>0</v>
      </c>
      <c r="AA459" s="29">
        <f t="shared" si="164"/>
        <v>0</v>
      </c>
      <c r="AB459" s="29">
        <v>0</v>
      </c>
      <c r="AC459" s="29">
        <f t="shared" si="165"/>
        <v>0</v>
      </c>
      <c r="AD459" s="29">
        <v>154400</v>
      </c>
      <c r="AE459" s="29">
        <f t="shared" si="166"/>
        <v>7.1992971075523192E-4</v>
      </c>
      <c r="AF459" s="29">
        <v>0</v>
      </c>
      <c r="AG459" s="29">
        <f t="shared" si="167"/>
        <v>0</v>
      </c>
      <c r="AH459" s="29">
        <v>8707341</v>
      </c>
      <c r="AI459" s="29">
        <f t="shared" si="168"/>
        <v>3.5688011819728076E-2</v>
      </c>
      <c r="AJ459" s="29">
        <v>7947264</v>
      </c>
      <c r="AK459" s="29">
        <f t="shared" si="169"/>
        <v>3.094557412427594E-2</v>
      </c>
      <c r="AL459" s="29">
        <v>3312188.25</v>
      </c>
      <c r="AM459" s="29">
        <f t="shared" si="170"/>
        <v>2.9205997976635145E-2</v>
      </c>
      <c r="AN459" s="29">
        <v>3349500</v>
      </c>
      <c r="AO459" s="29">
        <f t="shared" si="171"/>
        <v>2.9706840061946994E-2</v>
      </c>
      <c r="AP459" s="29">
        <v>297600</v>
      </c>
      <c r="AQ459" s="29">
        <f t="shared" si="172"/>
        <v>2.4856330442018632E-3</v>
      </c>
      <c r="AR459" s="29">
        <v>0</v>
      </c>
      <c r="AS459" s="29">
        <f t="shared" si="173"/>
        <v>0</v>
      </c>
      <c r="AT459" s="29">
        <v>0</v>
      </c>
      <c r="AU459" s="29">
        <f t="shared" si="174"/>
        <v>0</v>
      </c>
      <c r="AV459" s="29">
        <v>0</v>
      </c>
      <c r="AW459" s="29">
        <f t="shared" si="175"/>
        <v>0</v>
      </c>
    </row>
    <row r="460" spans="1:49">
      <c r="A460" s="2">
        <v>638</v>
      </c>
      <c r="B460" s="2" t="s">
        <v>205</v>
      </c>
      <c r="C460" s="2" t="s">
        <v>663</v>
      </c>
      <c r="D460" s="3">
        <v>269.39999999999998</v>
      </c>
      <c r="E460" s="3">
        <v>20.91</v>
      </c>
      <c r="F460" s="29">
        <v>0</v>
      </c>
      <c r="G460" s="29">
        <f t="shared" si="154"/>
        <v>0</v>
      </c>
      <c r="H460" s="29">
        <v>0</v>
      </c>
      <c r="I460" s="29">
        <f t="shared" si="155"/>
        <v>0</v>
      </c>
      <c r="J460" s="29">
        <v>0</v>
      </c>
      <c r="K460" s="29">
        <f t="shared" si="156"/>
        <v>0</v>
      </c>
      <c r="L460" s="29">
        <v>0</v>
      </c>
      <c r="M460" s="29">
        <f t="shared" si="157"/>
        <v>0</v>
      </c>
      <c r="N460" s="29">
        <v>0</v>
      </c>
      <c r="O460" s="29">
        <f t="shared" si="158"/>
        <v>0</v>
      </c>
      <c r="P460" s="29">
        <v>0</v>
      </c>
      <c r="Q460" s="29">
        <f t="shared" si="159"/>
        <v>0</v>
      </c>
      <c r="R460" s="29">
        <v>5531500</v>
      </c>
      <c r="S460" s="29">
        <f t="shared" si="160"/>
        <v>5.1726410414132508E-3</v>
      </c>
      <c r="T460" s="29">
        <v>5124680</v>
      </c>
      <c r="U460" s="29">
        <f t="shared" si="161"/>
        <v>5.2009868847920377E-3</v>
      </c>
      <c r="V460" s="29">
        <v>0</v>
      </c>
      <c r="W460" s="29">
        <f t="shared" si="162"/>
        <v>0</v>
      </c>
      <c r="X460" s="29">
        <v>0</v>
      </c>
      <c r="Y460" s="29">
        <f t="shared" si="163"/>
        <v>0</v>
      </c>
      <c r="Z460" s="29">
        <v>0</v>
      </c>
      <c r="AA460" s="29">
        <f t="shared" si="164"/>
        <v>0</v>
      </c>
      <c r="AB460" s="29">
        <v>0</v>
      </c>
      <c r="AC460" s="29">
        <f t="shared" si="165"/>
        <v>0</v>
      </c>
      <c r="AD460" s="29">
        <v>0</v>
      </c>
      <c r="AE460" s="29">
        <f t="shared" si="166"/>
        <v>0</v>
      </c>
      <c r="AF460" s="29">
        <v>0</v>
      </c>
      <c r="AG460" s="29">
        <f t="shared" si="167"/>
        <v>0</v>
      </c>
      <c r="AH460" s="29">
        <v>0</v>
      </c>
      <c r="AI460" s="29">
        <f t="shared" si="168"/>
        <v>0</v>
      </c>
      <c r="AJ460" s="29">
        <v>0</v>
      </c>
      <c r="AK460" s="29">
        <f t="shared" si="169"/>
        <v>0</v>
      </c>
      <c r="AL460" s="29">
        <v>0</v>
      </c>
      <c r="AM460" s="29">
        <f t="shared" si="170"/>
        <v>0</v>
      </c>
      <c r="AN460" s="29">
        <v>0</v>
      </c>
      <c r="AO460" s="29">
        <f t="shared" si="171"/>
        <v>0</v>
      </c>
      <c r="AP460" s="29">
        <v>0</v>
      </c>
      <c r="AQ460" s="29">
        <f t="shared" si="172"/>
        <v>0</v>
      </c>
      <c r="AR460" s="29">
        <v>0</v>
      </c>
      <c r="AS460" s="29">
        <f t="shared" si="173"/>
        <v>0</v>
      </c>
      <c r="AT460" s="29">
        <v>0</v>
      </c>
      <c r="AU460" s="29">
        <f t="shared" si="174"/>
        <v>0</v>
      </c>
      <c r="AV460" s="29">
        <v>0</v>
      </c>
      <c r="AW460" s="29">
        <f t="shared" si="175"/>
        <v>0</v>
      </c>
    </row>
    <row r="461" spans="1:49">
      <c r="A461" s="2">
        <v>639</v>
      </c>
      <c r="B461" s="2" t="s">
        <v>205</v>
      </c>
      <c r="C461" s="2" t="s">
        <v>664</v>
      </c>
      <c r="D461" s="3">
        <v>269.39999999999998</v>
      </c>
      <c r="E461" s="3">
        <v>25.04</v>
      </c>
      <c r="F461" s="29">
        <v>0</v>
      </c>
      <c r="G461" s="29">
        <f t="shared" si="154"/>
        <v>0</v>
      </c>
      <c r="H461" s="29">
        <v>0</v>
      </c>
      <c r="I461" s="29">
        <f t="shared" si="155"/>
        <v>0</v>
      </c>
      <c r="J461" s="29">
        <v>34323580</v>
      </c>
      <c r="K461" s="29">
        <f t="shared" si="156"/>
        <v>4.987366049841481E-2</v>
      </c>
      <c r="L461" s="29">
        <v>66173612</v>
      </c>
      <c r="M461" s="29">
        <f t="shared" si="157"/>
        <v>7.5384694452095197E-2</v>
      </c>
      <c r="N461" s="29">
        <v>0</v>
      </c>
      <c r="O461" s="29">
        <f t="shared" si="158"/>
        <v>0</v>
      </c>
      <c r="P461" s="29">
        <v>61045284</v>
      </c>
      <c r="Q461" s="29">
        <f t="shared" si="159"/>
        <v>6.3228633046454014E-2</v>
      </c>
      <c r="R461" s="29">
        <v>0</v>
      </c>
      <c r="S461" s="29">
        <f t="shared" si="160"/>
        <v>0</v>
      </c>
      <c r="T461" s="29">
        <v>10707456</v>
      </c>
      <c r="U461" s="29">
        <f t="shared" si="161"/>
        <v>1.0866890854743674E-2</v>
      </c>
      <c r="V461" s="29">
        <v>0</v>
      </c>
      <c r="W461" s="29">
        <f t="shared" si="162"/>
        <v>0</v>
      </c>
      <c r="X461" s="29">
        <v>0</v>
      </c>
      <c r="Y461" s="29">
        <f t="shared" si="163"/>
        <v>0</v>
      </c>
      <c r="Z461" s="29">
        <v>0</v>
      </c>
      <c r="AA461" s="29">
        <f t="shared" si="164"/>
        <v>0</v>
      </c>
      <c r="AB461" s="29">
        <v>0</v>
      </c>
      <c r="AC461" s="29">
        <f t="shared" si="165"/>
        <v>0</v>
      </c>
      <c r="AD461" s="29">
        <v>0</v>
      </c>
      <c r="AE461" s="29">
        <f t="shared" si="166"/>
        <v>0</v>
      </c>
      <c r="AF461" s="29">
        <v>0</v>
      </c>
      <c r="AG461" s="29">
        <f t="shared" si="167"/>
        <v>0</v>
      </c>
      <c r="AH461" s="29">
        <v>0</v>
      </c>
      <c r="AI461" s="29">
        <f t="shared" si="168"/>
        <v>0</v>
      </c>
      <c r="AJ461" s="29">
        <v>0</v>
      </c>
      <c r="AK461" s="29">
        <f t="shared" si="169"/>
        <v>0</v>
      </c>
      <c r="AL461" s="29">
        <v>0</v>
      </c>
      <c r="AM461" s="29">
        <f t="shared" si="170"/>
        <v>0</v>
      </c>
      <c r="AN461" s="29">
        <v>0</v>
      </c>
      <c r="AO461" s="29">
        <f t="shared" si="171"/>
        <v>0</v>
      </c>
      <c r="AP461" s="29">
        <v>0</v>
      </c>
      <c r="AQ461" s="29">
        <f t="shared" si="172"/>
        <v>0</v>
      </c>
      <c r="AR461" s="29">
        <v>0</v>
      </c>
      <c r="AS461" s="29">
        <f t="shared" si="173"/>
        <v>0</v>
      </c>
      <c r="AT461" s="29">
        <v>0</v>
      </c>
      <c r="AU461" s="29">
        <f t="shared" si="174"/>
        <v>0</v>
      </c>
      <c r="AV461" s="29">
        <v>0</v>
      </c>
      <c r="AW461" s="29">
        <f t="shared" si="175"/>
        <v>0</v>
      </c>
    </row>
    <row r="462" spans="1:49">
      <c r="A462" s="2">
        <v>640</v>
      </c>
      <c r="B462" s="2" t="s">
        <v>205</v>
      </c>
      <c r="C462" s="2" t="s">
        <v>665</v>
      </c>
      <c r="D462" s="3">
        <v>270.48</v>
      </c>
      <c r="E462" s="3">
        <v>22.8</v>
      </c>
      <c r="F462" s="29">
        <v>0</v>
      </c>
      <c r="G462" s="29">
        <f t="shared" si="154"/>
        <v>0</v>
      </c>
      <c r="H462" s="29">
        <v>0</v>
      </c>
      <c r="I462" s="29">
        <f t="shared" si="155"/>
        <v>0</v>
      </c>
      <c r="J462" s="29">
        <v>0</v>
      </c>
      <c r="K462" s="29">
        <f t="shared" si="156"/>
        <v>0</v>
      </c>
      <c r="L462" s="29">
        <v>0</v>
      </c>
      <c r="M462" s="29">
        <f t="shared" si="157"/>
        <v>0</v>
      </c>
      <c r="N462" s="29">
        <v>322000</v>
      </c>
      <c r="O462" s="29">
        <f t="shared" si="158"/>
        <v>3.1017023522755978E-4</v>
      </c>
      <c r="P462" s="29">
        <v>196800</v>
      </c>
      <c r="Q462" s="29">
        <f t="shared" si="159"/>
        <v>2.0383875982200606E-4</v>
      </c>
      <c r="R462" s="29">
        <v>5948988</v>
      </c>
      <c r="S462" s="29">
        <f t="shared" si="160"/>
        <v>5.5630442888321306E-3</v>
      </c>
      <c r="T462" s="29">
        <v>6137250</v>
      </c>
      <c r="U462" s="29">
        <f t="shared" si="161"/>
        <v>6.2286341310462175E-3</v>
      </c>
      <c r="V462" s="29">
        <v>0</v>
      </c>
      <c r="W462" s="29">
        <f t="shared" si="162"/>
        <v>0</v>
      </c>
      <c r="X462" s="29">
        <v>0</v>
      </c>
      <c r="Y462" s="29">
        <f t="shared" si="163"/>
        <v>0</v>
      </c>
      <c r="Z462" s="29">
        <v>0</v>
      </c>
      <c r="AA462" s="29">
        <f t="shared" si="164"/>
        <v>0</v>
      </c>
      <c r="AB462" s="29">
        <v>0</v>
      </c>
      <c r="AC462" s="29">
        <f t="shared" si="165"/>
        <v>0</v>
      </c>
      <c r="AD462" s="29">
        <v>0</v>
      </c>
      <c r="AE462" s="29">
        <f t="shared" si="166"/>
        <v>0</v>
      </c>
      <c r="AF462" s="29">
        <v>0</v>
      </c>
      <c r="AG462" s="29">
        <f t="shared" si="167"/>
        <v>0</v>
      </c>
      <c r="AH462" s="29">
        <v>0</v>
      </c>
      <c r="AI462" s="29">
        <f t="shared" si="168"/>
        <v>0</v>
      </c>
      <c r="AJ462" s="29">
        <v>0</v>
      </c>
      <c r="AK462" s="29">
        <f t="shared" si="169"/>
        <v>0</v>
      </c>
      <c r="AL462" s="29">
        <v>0</v>
      </c>
      <c r="AM462" s="29">
        <f t="shared" si="170"/>
        <v>0</v>
      </c>
      <c r="AN462" s="29">
        <v>0</v>
      </c>
      <c r="AO462" s="29">
        <f t="shared" si="171"/>
        <v>0</v>
      </c>
      <c r="AP462" s="29">
        <v>0</v>
      </c>
      <c r="AQ462" s="29">
        <f t="shared" si="172"/>
        <v>0</v>
      </c>
      <c r="AR462" s="29">
        <v>0</v>
      </c>
      <c r="AS462" s="29">
        <f t="shared" si="173"/>
        <v>0</v>
      </c>
      <c r="AT462" s="29">
        <v>0</v>
      </c>
      <c r="AU462" s="29">
        <f t="shared" si="174"/>
        <v>0</v>
      </c>
      <c r="AV462" s="29">
        <v>0</v>
      </c>
      <c r="AW462" s="29">
        <f t="shared" si="175"/>
        <v>0</v>
      </c>
    </row>
    <row r="463" spans="1:49">
      <c r="A463" s="2">
        <v>641</v>
      </c>
      <c r="B463" s="2" t="s">
        <v>205</v>
      </c>
      <c r="C463" s="2" t="s">
        <v>666</v>
      </c>
      <c r="D463" s="3">
        <v>271.32</v>
      </c>
      <c r="E463" s="3">
        <v>17.98</v>
      </c>
      <c r="F463" s="29">
        <v>0</v>
      </c>
      <c r="G463" s="29">
        <f t="shared" si="154"/>
        <v>0</v>
      </c>
      <c r="H463" s="29">
        <v>0</v>
      </c>
      <c r="I463" s="29">
        <f t="shared" si="155"/>
        <v>0</v>
      </c>
      <c r="J463" s="29">
        <v>0</v>
      </c>
      <c r="K463" s="29">
        <f t="shared" si="156"/>
        <v>0</v>
      </c>
      <c r="L463" s="29">
        <v>0</v>
      </c>
      <c r="M463" s="29">
        <f t="shared" si="157"/>
        <v>0</v>
      </c>
      <c r="N463" s="29">
        <v>0</v>
      </c>
      <c r="O463" s="29">
        <f t="shared" si="158"/>
        <v>0</v>
      </c>
      <c r="P463" s="29">
        <v>0</v>
      </c>
      <c r="Q463" s="29">
        <f t="shared" si="159"/>
        <v>0</v>
      </c>
      <c r="R463" s="29">
        <v>0</v>
      </c>
      <c r="S463" s="29">
        <f t="shared" si="160"/>
        <v>0</v>
      </c>
      <c r="T463" s="29">
        <v>0</v>
      </c>
      <c r="U463" s="29">
        <f t="shared" si="161"/>
        <v>0</v>
      </c>
      <c r="V463" s="29">
        <v>0</v>
      </c>
      <c r="W463" s="29">
        <f t="shared" si="162"/>
        <v>0</v>
      </c>
      <c r="X463" s="29">
        <v>0</v>
      </c>
      <c r="Y463" s="29">
        <f t="shared" si="163"/>
        <v>0</v>
      </c>
      <c r="Z463" s="29">
        <v>0</v>
      </c>
      <c r="AA463" s="29">
        <f t="shared" si="164"/>
        <v>0</v>
      </c>
      <c r="AB463" s="29">
        <v>0</v>
      </c>
      <c r="AC463" s="29">
        <f t="shared" si="165"/>
        <v>0</v>
      </c>
      <c r="AD463" s="29">
        <v>0</v>
      </c>
      <c r="AE463" s="29">
        <f t="shared" si="166"/>
        <v>0</v>
      </c>
      <c r="AF463" s="29">
        <v>0</v>
      </c>
      <c r="AG463" s="29">
        <f t="shared" si="167"/>
        <v>0</v>
      </c>
      <c r="AH463" s="29">
        <v>4450880</v>
      </c>
      <c r="AI463" s="29">
        <f t="shared" si="168"/>
        <v>1.8242429927596875E-2</v>
      </c>
      <c r="AJ463" s="29">
        <v>4197000</v>
      </c>
      <c r="AK463" s="29">
        <f t="shared" si="169"/>
        <v>1.6342551927252716E-2</v>
      </c>
      <c r="AL463" s="29">
        <v>0</v>
      </c>
      <c r="AM463" s="29">
        <f t="shared" si="170"/>
        <v>0</v>
      </c>
      <c r="AN463" s="29">
        <v>0</v>
      </c>
      <c r="AO463" s="29">
        <f t="shared" si="171"/>
        <v>0</v>
      </c>
      <c r="AP463" s="29">
        <v>0</v>
      </c>
      <c r="AQ463" s="29">
        <f t="shared" si="172"/>
        <v>0</v>
      </c>
      <c r="AR463" s="29">
        <v>0</v>
      </c>
      <c r="AS463" s="29">
        <f t="shared" si="173"/>
        <v>0</v>
      </c>
      <c r="AT463" s="29">
        <v>0</v>
      </c>
      <c r="AU463" s="29">
        <f t="shared" si="174"/>
        <v>0</v>
      </c>
      <c r="AV463" s="29">
        <v>0</v>
      </c>
      <c r="AW463" s="29">
        <f t="shared" si="175"/>
        <v>0</v>
      </c>
    </row>
    <row r="464" spans="1:49">
      <c r="A464" s="2">
        <v>642</v>
      </c>
      <c r="B464" s="2" t="s">
        <v>205</v>
      </c>
      <c r="C464" s="2" t="s">
        <v>667</v>
      </c>
      <c r="D464" s="3">
        <v>271.44</v>
      </c>
      <c r="E464" s="3">
        <v>19.11</v>
      </c>
      <c r="F464" s="29">
        <v>0</v>
      </c>
      <c r="G464" s="29">
        <f t="shared" si="154"/>
        <v>0</v>
      </c>
      <c r="H464" s="29">
        <v>0</v>
      </c>
      <c r="I464" s="29">
        <f t="shared" si="155"/>
        <v>0</v>
      </c>
      <c r="J464" s="29">
        <v>0</v>
      </c>
      <c r="K464" s="29">
        <f t="shared" si="156"/>
        <v>0</v>
      </c>
      <c r="L464" s="29">
        <v>0</v>
      </c>
      <c r="M464" s="29">
        <f t="shared" si="157"/>
        <v>0</v>
      </c>
      <c r="N464" s="29">
        <v>0</v>
      </c>
      <c r="O464" s="29">
        <f t="shared" si="158"/>
        <v>0</v>
      </c>
      <c r="P464" s="29">
        <v>0</v>
      </c>
      <c r="Q464" s="29">
        <f t="shared" si="159"/>
        <v>0</v>
      </c>
      <c r="R464" s="29">
        <v>0</v>
      </c>
      <c r="S464" s="29">
        <f t="shared" si="160"/>
        <v>0</v>
      </c>
      <c r="T464" s="29">
        <v>0</v>
      </c>
      <c r="U464" s="29">
        <f t="shared" si="161"/>
        <v>0</v>
      </c>
      <c r="V464" s="29">
        <v>9027871</v>
      </c>
      <c r="W464" s="29">
        <f t="shared" si="162"/>
        <v>2.1895935428812293E-2</v>
      </c>
      <c r="X464" s="29">
        <v>8510710</v>
      </c>
      <c r="Y464" s="29">
        <f t="shared" si="163"/>
        <v>2.3140879889462524E-2</v>
      </c>
      <c r="Z464" s="29">
        <v>0</v>
      </c>
      <c r="AA464" s="29">
        <f t="shared" si="164"/>
        <v>0</v>
      </c>
      <c r="AB464" s="29">
        <v>0</v>
      </c>
      <c r="AC464" s="29">
        <f t="shared" si="165"/>
        <v>0</v>
      </c>
      <c r="AD464" s="29">
        <v>0</v>
      </c>
      <c r="AE464" s="29">
        <f t="shared" si="166"/>
        <v>0</v>
      </c>
      <c r="AF464" s="29">
        <v>0</v>
      </c>
      <c r="AG464" s="29">
        <f t="shared" si="167"/>
        <v>0</v>
      </c>
      <c r="AH464" s="29">
        <v>0</v>
      </c>
      <c r="AI464" s="29">
        <f t="shared" si="168"/>
        <v>0</v>
      </c>
      <c r="AJ464" s="29">
        <v>0</v>
      </c>
      <c r="AK464" s="29">
        <f t="shared" si="169"/>
        <v>0</v>
      </c>
      <c r="AL464" s="29">
        <v>0</v>
      </c>
      <c r="AM464" s="29">
        <f t="shared" si="170"/>
        <v>0</v>
      </c>
      <c r="AN464" s="29">
        <v>0</v>
      </c>
      <c r="AO464" s="29">
        <f t="shared" si="171"/>
        <v>0</v>
      </c>
      <c r="AP464" s="29">
        <v>0</v>
      </c>
      <c r="AQ464" s="29">
        <f t="shared" si="172"/>
        <v>0</v>
      </c>
      <c r="AR464" s="29">
        <v>0</v>
      </c>
      <c r="AS464" s="29">
        <f t="shared" si="173"/>
        <v>0</v>
      </c>
      <c r="AT464" s="29">
        <v>0</v>
      </c>
      <c r="AU464" s="29">
        <f t="shared" si="174"/>
        <v>0</v>
      </c>
      <c r="AV464" s="29">
        <v>0</v>
      </c>
      <c r="AW464" s="29">
        <f t="shared" si="175"/>
        <v>0</v>
      </c>
    </row>
    <row r="465" spans="1:49">
      <c r="A465" s="2">
        <v>643</v>
      </c>
      <c r="B465" s="2" t="s">
        <v>205</v>
      </c>
      <c r="C465" s="2" t="s">
        <v>668</v>
      </c>
      <c r="D465" s="3">
        <v>272.04000000000002</v>
      </c>
      <c r="E465" s="3">
        <v>25.04</v>
      </c>
      <c r="F465" s="29">
        <v>0</v>
      </c>
      <c r="G465" s="29">
        <f t="shared" si="154"/>
        <v>0</v>
      </c>
      <c r="H465" s="29">
        <v>0</v>
      </c>
      <c r="I465" s="29">
        <f t="shared" si="155"/>
        <v>0</v>
      </c>
      <c r="J465" s="29">
        <v>1320349.125</v>
      </c>
      <c r="K465" s="29">
        <f t="shared" si="156"/>
        <v>1.9185249324117431E-3</v>
      </c>
      <c r="L465" s="29">
        <v>2047693.375</v>
      </c>
      <c r="M465" s="29">
        <f t="shared" si="157"/>
        <v>2.3327234941619116E-3</v>
      </c>
      <c r="N465" s="29">
        <v>434151.71875</v>
      </c>
      <c r="O465" s="29">
        <f t="shared" si="158"/>
        <v>4.1820167928303378E-4</v>
      </c>
      <c r="P465" s="29">
        <v>649785.6875</v>
      </c>
      <c r="Q465" s="29">
        <f t="shared" si="159"/>
        <v>6.7302595879110559E-4</v>
      </c>
      <c r="R465" s="29">
        <v>0</v>
      </c>
      <c r="S465" s="29">
        <f t="shared" si="160"/>
        <v>0</v>
      </c>
      <c r="T465" s="29">
        <v>0</v>
      </c>
      <c r="U465" s="29">
        <f t="shared" si="161"/>
        <v>0</v>
      </c>
      <c r="V465" s="29">
        <v>0</v>
      </c>
      <c r="W465" s="29">
        <f t="shared" si="162"/>
        <v>0</v>
      </c>
      <c r="X465" s="29">
        <v>0</v>
      </c>
      <c r="Y465" s="29">
        <f t="shared" si="163"/>
        <v>0</v>
      </c>
      <c r="Z465" s="29">
        <v>0</v>
      </c>
      <c r="AA465" s="29">
        <f t="shared" si="164"/>
        <v>0</v>
      </c>
      <c r="AB465" s="29">
        <v>0</v>
      </c>
      <c r="AC465" s="29">
        <f t="shared" si="165"/>
        <v>0</v>
      </c>
      <c r="AD465" s="29">
        <v>0</v>
      </c>
      <c r="AE465" s="29">
        <f t="shared" si="166"/>
        <v>0</v>
      </c>
      <c r="AF465" s="29">
        <v>0</v>
      </c>
      <c r="AG465" s="29">
        <f t="shared" si="167"/>
        <v>0</v>
      </c>
      <c r="AH465" s="29">
        <v>0</v>
      </c>
      <c r="AI465" s="29">
        <f t="shared" si="168"/>
        <v>0</v>
      </c>
      <c r="AJ465" s="29">
        <v>0</v>
      </c>
      <c r="AK465" s="29">
        <f t="shared" si="169"/>
        <v>0</v>
      </c>
      <c r="AL465" s="29">
        <v>0</v>
      </c>
      <c r="AM465" s="29">
        <f t="shared" si="170"/>
        <v>0</v>
      </c>
      <c r="AN465" s="29">
        <v>0</v>
      </c>
      <c r="AO465" s="29">
        <f t="shared" si="171"/>
        <v>0</v>
      </c>
      <c r="AP465" s="29">
        <v>0</v>
      </c>
      <c r="AQ465" s="29">
        <f t="shared" si="172"/>
        <v>0</v>
      </c>
      <c r="AR465" s="29">
        <v>0</v>
      </c>
      <c r="AS465" s="29">
        <f t="shared" si="173"/>
        <v>0</v>
      </c>
      <c r="AT465" s="29">
        <v>0</v>
      </c>
      <c r="AU465" s="29">
        <f t="shared" si="174"/>
        <v>0</v>
      </c>
      <c r="AV465" s="29">
        <v>0</v>
      </c>
      <c r="AW465" s="29">
        <f t="shared" si="175"/>
        <v>0</v>
      </c>
    </row>
    <row r="466" spans="1:49">
      <c r="A466" s="2">
        <v>644</v>
      </c>
      <c r="B466" s="2" t="s">
        <v>205</v>
      </c>
      <c r="C466" s="2" t="s">
        <v>669</v>
      </c>
      <c r="D466" s="3">
        <v>272.52</v>
      </c>
      <c r="E466" s="3">
        <v>17.670000000000002</v>
      </c>
      <c r="F466" s="29">
        <v>0</v>
      </c>
      <c r="G466" s="29">
        <f t="shared" si="154"/>
        <v>0</v>
      </c>
      <c r="H466" s="29">
        <v>0</v>
      </c>
      <c r="I466" s="29">
        <f t="shared" si="155"/>
        <v>0</v>
      </c>
      <c r="J466" s="29">
        <v>0</v>
      </c>
      <c r="K466" s="29">
        <f t="shared" si="156"/>
        <v>0</v>
      </c>
      <c r="L466" s="29">
        <v>0</v>
      </c>
      <c r="M466" s="29">
        <f t="shared" si="157"/>
        <v>0</v>
      </c>
      <c r="N466" s="29">
        <v>0</v>
      </c>
      <c r="O466" s="29">
        <f t="shared" si="158"/>
        <v>0</v>
      </c>
      <c r="P466" s="29">
        <v>0</v>
      </c>
      <c r="Q466" s="29">
        <f t="shared" si="159"/>
        <v>0</v>
      </c>
      <c r="R466" s="29">
        <v>0</v>
      </c>
      <c r="S466" s="29">
        <f t="shared" si="160"/>
        <v>0</v>
      </c>
      <c r="T466" s="29">
        <v>0</v>
      </c>
      <c r="U466" s="29">
        <f t="shared" si="161"/>
        <v>0</v>
      </c>
      <c r="V466" s="29">
        <v>0</v>
      </c>
      <c r="W466" s="29">
        <f t="shared" si="162"/>
        <v>0</v>
      </c>
      <c r="X466" s="29">
        <v>0</v>
      </c>
      <c r="Y466" s="29">
        <f t="shared" si="163"/>
        <v>0</v>
      </c>
      <c r="Z466" s="29">
        <v>0</v>
      </c>
      <c r="AA466" s="29">
        <f t="shared" si="164"/>
        <v>0</v>
      </c>
      <c r="AB466" s="29">
        <v>0</v>
      </c>
      <c r="AC466" s="29">
        <f t="shared" si="165"/>
        <v>0</v>
      </c>
      <c r="AD466" s="29">
        <v>0</v>
      </c>
      <c r="AE466" s="29">
        <f t="shared" si="166"/>
        <v>0</v>
      </c>
      <c r="AF466" s="29">
        <v>0</v>
      </c>
      <c r="AG466" s="29">
        <f t="shared" si="167"/>
        <v>0</v>
      </c>
      <c r="AH466" s="29">
        <v>1933866.625</v>
      </c>
      <c r="AI466" s="29">
        <f t="shared" si="168"/>
        <v>7.9261688465833199E-3</v>
      </c>
      <c r="AJ466" s="29">
        <v>1479600</v>
      </c>
      <c r="AK466" s="29">
        <f t="shared" si="169"/>
        <v>5.7613628381136808E-3</v>
      </c>
      <c r="AL466" s="29">
        <v>0</v>
      </c>
      <c r="AM466" s="29">
        <f t="shared" si="170"/>
        <v>0</v>
      </c>
      <c r="AN466" s="29">
        <v>0</v>
      </c>
      <c r="AO466" s="29">
        <f t="shared" si="171"/>
        <v>0</v>
      </c>
      <c r="AP466" s="29">
        <v>0</v>
      </c>
      <c r="AQ466" s="29">
        <f t="shared" si="172"/>
        <v>0</v>
      </c>
      <c r="AR466" s="29">
        <v>0</v>
      </c>
      <c r="AS466" s="29">
        <f t="shared" si="173"/>
        <v>0</v>
      </c>
      <c r="AT466" s="29">
        <v>0</v>
      </c>
      <c r="AU466" s="29">
        <f t="shared" si="174"/>
        <v>0</v>
      </c>
      <c r="AV466" s="29">
        <v>0</v>
      </c>
      <c r="AW466" s="29">
        <f t="shared" si="175"/>
        <v>0</v>
      </c>
    </row>
    <row r="467" spans="1:49">
      <c r="A467" s="2">
        <v>645</v>
      </c>
      <c r="B467" s="2" t="s">
        <v>205</v>
      </c>
      <c r="C467" s="2" t="s">
        <v>670</v>
      </c>
      <c r="D467" s="3">
        <v>273.36</v>
      </c>
      <c r="E467" s="3">
        <v>19.11</v>
      </c>
      <c r="F467" s="29">
        <v>0</v>
      </c>
      <c r="G467" s="29">
        <f t="shared" si="154"/>
        <v>0</v>
      </c>
      <c r="H467" s="29">
        <v>0</v>
      </c>
      <c r="I467" s="29">
        <f t="shared" si="155"/>
        <v>0</v>
      </c>
      <c r="J467" s="29">
        <v>0</v>
      </c>
      <c r="K467" s="29">
        <f t="shared" si="156"/>
        <v>0</v>
      </c>
      <c r="L467" s="29">
        <v>0</v>
      </c>
      <c r="M467" s="29">
        <f t="shared" si="157"/>
        <v>0</v>
      </c>
      <c r="N467" s="29">
        <v>0</v>
      </c>
      <c r="O467" s="29">
        <f t="shared" si="158"/>
        <v>0</v>
      </c>
      <c r="P467" s="29">
        <v>0</v>
      </c>
      <c r="Q467" s="29">
        <f t="shared" si="159"/>
        <v>0</v>
      </c>
      <c r="R467" s="29">
        <v>0</v>
      </c>
      <c r="S467" s="29">
        <f t="shared" si="160"/>
        <v>0</v>
      </c>
      <c r="T467" s="29">
        <v>0</v>
      </c>
      <c r="U467" s="29">
        <f t="shared" si="161"/>
        <v>0</v>
      </c>
      <c r="V467" s="29">
        <v>3316645.25</v>
      </c>
      <c r="W467" s="29">
        <f t="shared" si="162"/>
        <v>8.0440948075439951E-3</v>
      </c>
      <c r="X467" s="29">
        <v>2831225.75</v>
      </c>
      <c r="Y467" s="29">
        <f t="shared" si="163"/>
        <v>7.6981891076894236E-3</v>
      </c>
      <c r="Z467" s="29">
        <v>0</v>
      </c>
      <c r="AA467" s="29">
        <f t="shared" si="164"/>
        <v>0</v>
      </c>
      <c r="AB467" s="29">
        <v>0</v>
      </c>
      <c r="AC467" s="29">
        <f t="shared" si="165"/>
        <v>0</v>
      </c>
      <c r="AD467" s="29">
        <v>0</v>
      </c>
      <c r="AE467" s="29">
        <f t="shared" si="166"/>
        <v>0</v>
      </c>
      <c r="AF467" s="29">
        <v>0</v>
      </c>
      <c r="AG467" s="29">
        <f t="shared" si="167"/>
        <v>0</v>
      </c>
      <c r="AH467" s="29">
        <v>0</v>
      </c>
      <c r="AI467" s="29">
        <f t="shared" si="168"/>
        <v>0</v>
      </c>
      <c r="AJ467" s="29">
        <v>0</v>
      </c>
      <c r="AK467" s="29">
        <f t="shared" si="169"/>
        <v>0</v>
      </c>
      <c r="AL467" s="29">
        <v>0</v>
      </c>
      <c r="AM467" s="29">
        <f t="shared" si="170"/>
        <v>0</v>
      </c>
      <c r="AN467" s="29">
        <v>0</v>
      </c>
      <c r="AO467" s="29">
        <f t="shared" si="171"/>
        <v>0</v>
      </c>
      <c r="AP467" s="29">
        <v>0</v>
      </c>
      <c r="AQ467" s="29">
        <f t="shared" si="172"/>
        <v>0</v>
      </c>
      <c r="AR467" s="29">
        <v>0</v>
      </c>
      <c r="AS467" s="29">
        <f t="shared" si="173"/>
        <v>0</v>
      </c>
      <c r="AT467" s="29">
        <v>0</v>
      </c>
      <c r="AU467" s="29">
        <f t="shared" si="174"/>
        <v>0</v>
      </c>
      <c r="AV467" s="29">
        <v>0</v>
      </c>
      <c r="AW467" s="29">
        <f t="shared" si="175"/>
        <v>0</v>
      </c>
    </row>
    <row r="468" spans="1:49">
      <c r="A468" s="2">
        <v>646</v>
      </c>
      <c r="B468" s="2" t="s">
        <v>205</v>
      </c>
      <c r="C468" s="2" t="s">
        <v>671</v>
      </c>
      <c r="D468" s="3">
        <v>273.45760000000001</v>
      </c>
      <c r="E468" s="3">
        <v>22.01</v>
      </c>
      <c r="F468" s="29">
        <v>0</v>
      </c>
      <c r="G468" s="29">
        <f t="shared" si="154"/>
        <v>0</v>
      </c>
      <c r="H468" s="29">
        <v>0</v>
      </c>
      <c r="I468" s="29">
        <f t="shared" si="155"/>
        <v>0</v>
      </c>
      <c r="J468" s="29">
        <v>0</v>
      </c>
      <c r="K468" s="29">
        <f t="shared" si="156"/>
        <v>0</v>
      </c>
      <c r="L468" s="29">
        <v>0</v>
      </c>
      <c r="M468" s="29">
        <f t="shared" si="157"/>
        <v>0</v>
      </c>
      <c r="N468" s="29">
        <v>0</v>
      </c>
      <c r="O468" s="29">
        <f t="shared" si="158"/>
        <v>0</v>
      </c>
      <c r="P468" s="29">
        <v>0</v>
      </c>
      <c r="Q468" s="29">
        <f t="shared" si="159"/>
        <v>0</v>
      </c>
      <c r="R468" s="29">
        <v>811600</v>
      </c>
      <c r="S468" s="29">
        <f t="shared" si="160"/>
        <v>7.5894702507656045E-4</v>
      </c>
      <c r="T468" s="29">
        <v>448000</v>
      </c>
      <c r="U468" s="29">
        <f t="shared" si="161"/>
        <v>4.5467075493237292E-4</v>
      </c>
      <c r="V468" s="29">
        <v>0</v>
      </c>
      <c r="W468" s="29">
        <f t="shared" si="162"/>
        <v>0</v>
      </c>
      <c r="X468" s="29">
        <v>0</v>
      </c>
      <c r="Y468" s="29">
        <f t="shared" si="163"/>
        <v>0</v>
      </c>
      <c r="Z468" s="29">
        <v>0</v>
      </c>
      <c r="AA468" s="29">
        <f t="shared" si="164"/>
        <v>0</v>
      </c>
      <c r="AB468" s="29">
        <v>0</v>
      </c>
      <c r="AC468" s="29">
        <f t="shared" si="165"/>
        <v>0</v>
      </c>
      <c r="AD468" s="29">
        <v>0</v>
      </c>
      <c r="AE468" s="29">
        <f t="shared" si="166"/>
        <v>0</v>
      </c>
      <c r="AF468" s="29">
        <v>0</v>
      </c>
      <c r="AG468" s="29">
        <f t="shared" si="167"/>
        <v>0</v>
      </c>
      <c r="AH468" s="29">
        <v>0</v>
      </c>
      <c r="AI468" s="29">
        <f t="shared" si="168"/>
        <v>0</v>
      </c>
      <c r="AJ468" s="29">
        <v>0</v>
      </c>
      <c r="AK468" s="29">
        <f t="shared" si="169"/>
        <v>0</v>
      </c>
      <c r="AL468" s="29">
        <v>0</v>
      </c>
      <c r="AM468" s="29">
        <f t="shared" si="170"/>
        <v>0</v>
      </c>
      <c r="AN468" s="29">
        <v>0</v>
      </c>
      <c r="AO468" s="29">
        <f t="shared" si="171"/>
        <v>0</v>
      </c>
      <c r="AP468" s="29">
        <v>0</v>
      </c>
      <c r="AQ468" s="29">
        <f t="shared" si="172"/>
        <v>0</v>
      </c>
      <c r="AR468" s="29">
        <v>0</v>
      </c>
      <c r="AS468" s="29">
        <f t="shared" si="173"/>
        <v>0</v>
      </c>
      <c r="AT468" s="29">
        <v>0</v>
      </c>
      <c r="AU468" s="29">
        <f t="shared" si="174"/>
        <v>0</v>
      </c>
      <c r="AV468" s="29">
        <v>0</v>
      </c>
      <c r="AW468" s="29">
        <f t="shared" si="175"/>
        <v>0</v>
      </c>
    </row>
    <row r="469" spans="1:49">
      <c r="A469" s="2">
        <v>647</v>
      </c>
      <c r="B469" s="2" t="s">
        <v>205</v>
      </c>
      <c r="C469" s="2" t="s">
        <v>672</v>
      </c>
      <c r="D469" s="3">
        <v>273.48</v>
      </c>
      <c r="E469" s="3">
        <v>21.5</v>
      </c>
      <c r="F469" s="29">
        <v>0</v>
      </c>
      <c r="G469" s="29">
        <f t="shared" si="154"/>
        <v>0</v>
      </c>
      <c r="H469" s="29">
        <v>0</v>
      </c>
      <c r="I469" s="29">
        <f t="shared" si="155"/>
        <v>0</v>
      </c>
      <c r="J469" s="29">
        <v>0</v>
      </c>
      <c r="K469" s="29">
        <f t="shared" si="156"/>
        <v>0</v>
      </c>
      <c r="L469" s="29">
        <v>0</v>
      </c>
      <c r="M469" s="29">
        <f t="shared" si="157"/>
        <v>0</v>
      </c>
      <c r="N469" s="29">
        <v>555120</v>
      </c>
      <c r="O469" s="29">
        <f t="shared" si="158"/>
        <v>5.3472577943951239E-4</v>
      </c>
      <c r="P469" s="29">
        <v>316800</v>
      </c>
      <c r="Q469" s="29">
        <f t="shared" si="159"/>
        <v>3.2813068654274143E-4</v>
      </c>
      <c r="R469" s="29">
        <v>9084280</v>
      </c>
      <c r="S469" s="29">
        <f t="shared" si="160"/>
        <v>8.4949325788103713E-3</v>
      </c>
      <c r="T469" s="29">
        <v>8104844.5</v>
      </c>
      <c r="U469" s="29">
        <f t="shared" si="161"/>
        <v>8.2255262665725231E-3</v>
      </c>
      <c r="V469" s="29">
        <v>0</v>
      </c>
      <c r="W469" s="29">
        <f t="shared" si="162"/>
        <v>0</v>
      </c>
      <c r="X469" s="29">
        <v>0</v>
      </c>
      <c r="Y469" s="29">
        <f t="shared" si="163"/>
        <v>0</v>
      </c>
      <c r="Z469" s="29">
        <v>0</v>
      </c>
      <c r="AA469" s="29">
        <f t="shared" si="164"/>
        <v>0</v>
      </c>
      <c r="AB469" s="29">
        <v>0</v>
      </c>
      <c r="AC469" s="29">
        <f t="shared" si="165"/>
        <v>0</v>
      </c>
      <c r="AD469" s="29">
        <v>0</v>
      </c>
      <c r="AE469" s="29">
        <f t="shared" si="166"/>
        <v>0</v>
      </c>
      <c r="AF469" s="29">
        <v>0</v>
      </c>
      <c r="AG469" s="29">
        <f t="shared" si="167"/>
        <v>0</v>
      </c>
      <c r="AH469" s="29">
        <v>0</v>
      </c>
      <c r="AI469" s="29">
        <f t="shared" si="168"/>
        <v>0</v>
      </c>
      <c r="AJ469" s="29">
        <v>0</v>
      </c>
      <c r="AK469" s="29">
        <f t="shared" si="169"/>
        <v>0</v>
      </c>
      <c r="AL469" s="29">
        <v>0</v>
      </c>
      <c r="AM469" s="29">
        <f t="shared" si="170"/>
        <v>0</v>
      </c>
      <c r="AN469" s="29">
        <v>0</v>
      </c>
      <c r="AO469" s="29">
        <f t="shared" si="171"/>
        <v>0</v>
      </c>
      <c r="AP469" s="29">
        <v>0</v>
      </c>
      <c r="AQ469" s="29">
        <f t="shared" si="172"/>
        <v>0</v>
      </c>
      <c r="AR469" s="29">
        <v>0</v>
      </c>
      <c r="AS469" s="29">
        <f t="shared" si="173"/>
        <v>0</v>
      </c>
      <c r="AT469" s="29">
        <v>0</v>
      </c>
      <c r="AU469" s="29">
        <f t="shared" si="174"/>
        <v>0</v>
      </c>
      <c r="AV469" s="29">
        <v>0</v>
      </c>
      <c r="AW469" s="29">
        <f t="shared" si="175"/>
        <v>0</v>
      </c>
    </row>
    <row r="470" spans="1:49">
      <c r="A470" s="2">
        <v>648</v>
      </c>
      <c r="B470" s="2" t="s">
        <v>205</v>
      </c>
      <c r="C470" s="2" t="s">
        <v>673</v>
      </c>
      <c r="D470" s="3">
        <v>274.44</v>
      </c>
      <c r="E470" s="3">
        <v>14.82</v>
      </c>
      <c r="F470" s="29">
        <v>0</v>
      </c>
      <c r="G470" s="29">
        <f t="shared" si="154"/>
        <v>0</v>
      </c>
      <c r="H470" s="29">
        <v>0</v>
      </c>
      <c r="I470" s="29">
        <f t="shared" si="155"/>
        <v>0</v>
      </c>
      <c r="J470" s="29">
        <v>0</v>
      </c>
      <c r="K470" s="29">
        <f t="shared" si="156"/>
        <v>0</v>
      </c>
      <c r="L470" s="29">
        <v>0</v>
      </c>
      <c r="M470" s="29">
        <f t="shared" si="157"/>
        <v>0</v>
      </c>
      <c r="N470" s="29">
        <v>0</v>
      </c>
      <c r="O470" s="29">
        <f t="shared" si="158"/>
        <v>0</v>
      </c>
      <c r="P470" s="29">
        <v>0</v>
      </c>
      <c r="Q470" s="29">
        <f t="shared" si="159"/>
        <v>0</v>
      </c>
      <c r="R470" s="29">
        <v>0</v>
      </c>
      <c r="S470" s="29">
        <f t="shared" si="160"/>
        <v>0</v>
      </c>
      <c r="T470" s="29">
        <v>0</v>
      </c>
      <c r="U470" s="29">
        <f t="shared" si="161"/>
        <v>0</v>
      </c>
      <c r="V470" s="29">
        <v>0</v>
      </c>
      <c r="W470" s="29">
        <f t="shared" si="162"/>
        <v>0</v>
      </c>
      <c r="X470" s="29">
        <v>0</v>
      </c>
      <c r="Y470" s="29">
        <f t="shared" si="163"/>
        <v>0</v>
      </c>
      <c r="Z470" s="29">
        <v>0</v>
      </c>
      <c r="AA470" s="29">
        <f t="shared" si="164"/>
        <v>0</v>
      </c>
      <c r="AB470" s="29">
        <v>0</v>
      </c>
      <c r="AC470" s="29">
        <f t="shared" si="165"/>
        <v>0</v>
      </c>
      <c r="AD470" s="29">
        <v>0</v>
      </c>
      <c r="AE470" s="29">
        <f t="shared" si="166"/>
        <v>0</v>
      </c>
      <c r="AF470" s="29">
        <v>0</v>
      </c>
      <c r="AG470" s="29">
        <f t="shared" si="167"/>
        <v>0</v>
      </c>
      <c r="AH470" s="29">
        <v>883911.125</v>
      </c>
      <c r="AI470" s="29">
        <f t="shared" si="168"/>
        <v>3.6228086940191203E-3</v>
      </c>
      <c r="AJ470" s="29">
        <v>648800</v>
      </c>
      <c r="AK470" s="29">
        <f t="shared" si="169"/>
        <v>2.5263396927332764E-3</v>
      </c>
      <c r="AL470" s="29">
        <v>0</v>
      </c>
      <c r="AM470" s="29">
        <f t="shared" si="170"/>
        <v>0</v>
      </c>
      <c r="AN470" s="29">
        <v>0</v>
      </c>
      <c r="AO470" s="29">
        <f t="shared" si="171"/>
        <v>0</v>
      </c>
      <c r="AP470" s="29">
        <v>0</v>
      </c>
      <c r="AQ470" s="29">
        <f t="shared" si="172"/>
        <v>0</v>
      </c>
      <c r="AR470" s="29">
        <v>0</v>
      </c>
      <c r="AS470" s="29">
        <f t="shared" si="173"/>
        <v>0</v>
      </c>
      <c r="AT470" s="29">
        <v>0</v>
      </c>
      <c r="AU470" s="29">
        <f t="shared" si="174"/>
        <v>0</v>
      </c>
      <c r="AV470" s="29">
        <v>0</v>
      </c>
      <c r="AW470" s="29">
        <f t="shared" si="175"/>
        <v>0</v>
      </c>
    </row>
    <row r="471" spans="1:49">
      <c r="A471" s="2">
        <v>649</v>
      </c>
      <c r="B471" s="2" t="s">
        <v>205</v>
      </c>
      <c r="C471" s="2" t="s">
        <v>674</v>
      </c>
      <c r="D471" s="3">
        <v>275.39999999999998</v>
      </c>
      <c r="E471" s="3">
        <v>22.86</v>
      </c>
      <c r="F471" s="29">
        <v>0</v>
      </c>
      <c r="G471" s="29">
        <f t="shared" si="154"/>
        <v>0</v>
      </c>
      <c r="H471" s="29">
        <v>0</v>
      </c>
      <c r="I471" s="29">
        <f t="shared" si="155"/>
        <v>0</v>
      </c>
      <c r="J471" s="29">
        <v>0</v>
      </c>
      <c r="K471" s="29">
        <f t="shared" si="156"/>
        <v>0</v>
      </c>
      <c r="L471" s="29">
        <v>0</v>
      </c>
      <c r="M471" s="29">
        <f t="shared" si="157"/>
        <v>0</v>
      </c>
      <c r="N471" s="29">
        <v>435200</v>
      </c>
      <c r="O471" s="29">
        <f t="shared" si="158"/>
        <v>4.1921144835724853E-4</v>
      </c>
      <c r="P471" s="29">
        <v>1182240</v>
      </c>
      <c r="Q471" s="29">
        <f t="shared" si="159"/>
        <v>1.2245240620526851E-3</v>
      </c>
      <c r="R471" s="29">
        <v>11233846</v>
      </c>
      <c r="S471" s="29">
        <f t="shared" si="160"/>
        <v>1.0505044359127918E-2</v>
      </c>
      <c r="T471" s="29">
        <v>9619200</v>
      </c>
      <c r="U471" s="29">
        <f t="shared" si="161"/>
        <v>9.7624306380479503E-3</v>
      </c>
      <c r="V471" s="29">
        <v>0</v>
      </c>
      <c r="W471" s="29">
        <f t="shared" si="162"/>
        <v>0</v>
      </c>
      <c r="X471" s="29">
        <v>0</v>
      </c>
      <c r="Y471" s="29">
        <f t="shared" si="163"/>
        <v>0</v>
      </c>
      <c r="Z471" s="29">
        <v>0</v>
      </c>
      <c r="AA471" s="29">
        <f t="shared" si="164"/>
        <v>0</v>
      </c>
      <c r="AB471" s="29">
        <v>0</v>
      </c>
      <c r="AC471" s="29">
        <f t="shared" si="165"/>
        <v>0</v>
      </c>
      <c r="AD471" s="29">
        <v>0</v>
      </c>
      <c r="AE471" s="29">
        <f t="shared" si="166"/>
        <v>0</v>
      </c>
      <c r="AF471" s="29">
        <v>0</v>
      </c>
      <c r="AG471" s="29">
        <f t="shared" si="167"/>
        <v>0</v>
      </c>
      <c r="AH471" s="29">
        <v>0</v>
      </c>
      <c r="AI471" s="29">
        <f t="shared" si="168"/>
        <v>0</v>
      </c>
      <c r="AJ471" s="29">
        <v>0</v>
      </c>
      <c r="AK471" s="29">
        <f t="shared" si="169"/>
        <v>0</v>
      </c>
      <c r="AL471" s="29">
        <v>0</v>
      </c>
      <c r="AM471" s="29">
        <f t="shared" si="170"/>
        <v>0</v>
      </c>
      <c r="AN471" s="29">
        <v>0</v>
      </c>
      <c r="AO471" s="29">
        <f t="shared" si="171"/>
        <v>0</v>
      </c>
      <c r="AP471" s="29">
        <v>0</v>
      </c>
      <c r="AQ471" s="29">
        <f t="shared" si="172"/>
        <v>0</v>
      </c>
      <c r="AR471" s="29">
        <v>0</v>
      </c>
      <c r="AS471" s="29">
        <f t="shared" si="173"/>
        <v>0</v>
      </c>
      <c r="AT471" s="29">
        <v>0</v>
      </c>
      <c r="AU471" s="29">
        <f t="shared" si="174"/>
        <v>0</v>
      </c>
      <c r="AV471" s="29">
        <v>0</v>
      </c>
      <c r="AW471" s="29">
        <f t="shared" si="175"/>
        <v>0</v>
      </c>
    </row>
    <row r="472" spans="1:49">
      <c r="A472" s="2">
        <v>650</v>
      </c>
      <c r="B472" s="2" t="s">
        <v>205</v>
      </c>
      <c r="C472" s="2" t="s">
        <v>675</v>
      </c>
      <c r="D472" s="3">
        <v>276.36</v>
      </c>
      <c r="E472" s="3">
        <v>21.82</v>
      </c>
      <c r="F472" s="29">
        <v>0</v>
      </c>
      <c r="G472" s="29">
        <f t="shared" si="154"/>
        <v>0</v>
      </c>
      <c r="H472" s="29">
        <v>0</v>
      </c>
      <c r="I472" s="29">
        <f t="shared" si="155"/>
        <v>0</v>
      </c>
      <c r="J472" s="29">
        <v>0</v>
      </c>
      <c r="K472" s="29">
        <f t="shared" si="156"/>
        <v>0</v>
      </c>
      <c r="L472" s="29">
        <v>0</v>
      </c>
      <c r="M472" s="29">
        <f t="shared" si="157"/>
        <v>0</v>
      </c>
      <c r="N472" s="29">
        <v>0</v>
      </c>
      <c r="O472" s="29">
        <f t="shared" si="158"/>
        <v>0</v>
      </c>
      <c r="P472" s="29">
        <v>0</v>
      </c>
      <c r="Q472" s="29">
        <f t="shared" si="159"/>
        <v>0</v>
      </c>
      <c r="R472" s="29">
        <v>0</v>
      </c>
      <c r="S472" s="29">
        <f t="shared" si="160"/>
        <v>0</v>
      </c>
      <c r="T472" s="29">
        <v>0</v>
      </c>
      <c r="U472" s="29">
        <f t="shared" si="161"/>
        <v>0</v>
      </c>
      <c r="V472" s="29">
        <v>743018.1875</v>
      </c>
      <c r="W472" s="29">
        <f t="shared" si="162"/>
        <v>1.8020946750272734E-3</v>
      </c>
      <c r="X472" s="29">
        <v>602250</v>
      </c>
      <c r="Y472" s="29">
        <f t="shared" si="163"/>
        <v>1.6375361060861908E-3</v>
      </c>
      <c r="Z472" s="29">
        <v>0</v>
      </c>
      <c r="AA472" s="29">
        <f t="shared" si="164"/>
        <v>0</v>
      </c>
      <c r="AB472" s="29">
        <v>0</v>
      </c>
      <c r="AC472" s="29">
        <f t="shared" si="165"/>
        <v>0</v>
      </c>
      <c r="AD472" s="29">
        <v>0</v>
      </c>
      <c r="AE472" s="29">
        <f t="shared" si="166"/>
        <v>0</v>
      </c>
      <c r="AF472" s="29">
        <v>0</v>
      </c>
      <c r="AG472" s="29">
        <f t="shared" si="167"/>
        <v>0</v>
      </c>
      <c r="AH472" s="29">
        <v>0</v>
      </c>
      <c r="AI472" s="29">
        <f t="shared" si="168"/>
        <v>0</v>
      </c>
      <c r="AJ472" s="29">
        <v>0</v>
      </c>
      <c r="AK472" s="29">
        <f t="shared" si="169"/>
        <v>0</v>
      </c>
      <c r="AL472" s="29">
        <v>0</v>
      </c>
      <c r="AM472" s="29">
        <f t="shared" si="170"/>
        <v>0</v>
      </c>
      <c r="AN472" s="29">
        <v>0</v>
      </c>
      <c r="AO472" s="29">
        <f t="shared" si="171"/>
        <v>0</v>
      </c>
      <c r="AP472" s="29">
        <v>0</v>
      </c>
      <c r="AQ472" s="29">
        <f t="shared" si="172"/>
        <v>0</v>
      </c>
      <c r="AR472" s="29">
        <v>0</v>
      </c>
      <c r="AS472" s="29">
        <f t="shared" si="173"/>
        <v>0</v>
      </c>
      <c r="AT472" s="29">
        <v>0</v>
      </c>
      <c r="AU472" s="29">
        <f t="shared" si="174"/>
        <v>0</v>
      </c>
      <c r="AV472" s="29">
        <v>0</v>
      </c>
      <c r="AW472" s="29">
        <f t="shared" si="175"/>
        <v>0</v>
      </c>
    </row>
    <row r="473" spans="1:49">
      <c r="A473" s="2">
        <v>651</v>
      </c>
      <c r="B473" s="2" t="s">
        <v>205</v>
      </c>
      <c r="C473" s="2" t="s">
        <v>676</v>
      </c>
      <c r="D473" s="3">
        <v>276.48</v>
      </c>
      <c r="E473" s="3">
        <v>22.86</v>
      </c>
      <c r="F473" s="29">
        <v>0</v>
      </c>
      <c r="G473" s="29">
        <f t="shared" si="154"/>
        <v>0</v>
      </c>
      <c r="H473" s="29">
        <v>0</v>
      </c>
      <c r="I473" s="29">
        <f t="shared" si="155"/>
        <v>0</v>
      </c>
      <c r="J473" s="29">
        <v>0</v>
      </c>
      <c r="K473" s="29">
        <f t="shared" si="156"/>
        <v>0</v>
      </c>
      <c r="L473" s="29">
        <v>0</v>
      </c>
      <c r="M473" s="29">
        <f t="shared" si="157"/>
        <v>0</v>
      </c>
      <c r="N473" s="29">
        <v>0</v>
      </c>
      <c r="O473" s="29">
        <f t="shared" si="158"/>
        <v>0</v>
      </c>
      <c r="P473" s="29">
        <v>0</v>
      </c>
      <c r="Q473" s="29">
        <f t="shared" si="159"/>
        <v>0</v>
      </c>
      <c r="R473" s="29">
        <v>2123846.25</v>
      </c>
      <c r="S473" s="29">
        <f t="shared" si="160"/>
        <v>1.9860606125646982E-3</v>
      </c>
      <c r="T473" s="29">
        <v>2082048</v>
      </c>
      <c r="U473" s="29">
        <f t="shared" si="161"/>
        <v>2.113049857065708E-3</v>
      </c>
      <c r="V473" s="29">
        <v>0</v>
      </c>
      <c r="W473" s="29">
        <f t="shared" si="162"/>
        <v>0</v>
      </c>
      <c r="X473" s="29">
        <v>0</v>
      </c>
      <c r="Y473" s="29">
        <f t="shared" si="163"/>
        <v>0</v>
      </c>
      <c r="Z473" s="29">
        <v>0</v>
      </c>
      <c r="AA473" s="29">
        <f t="shared" si="164"/>
        <v>0</v>
      </c>
      <c r="AB473" s="29">
        <v>0</v>
      </c>
      <c r="AC473" s="29">
        <f t="shared" si="165"/>
        <v>0</v>
      </c>
      <c r="AD473" s="29">
        <v>0</v>
      </c>
      <c r="AE473" s="29">
        <f t="shared" si="166"/>
        <v>0</v>
      </c>
      <c r="AF473" s="29">
        <v>0</v>
      </c>
      <c r="AG473" s="29">
        <f t="shared" si="167"/>
        <v>0</v>
      </c>
      <c r="AH473" s="29">
        <v>0</v>
      </c>
      <c r="AI473" s="29">
        <f t="shared" si="168"/>
        <v>0</v>
      </c>
      <c r="AJ473" s="29">
        <v>0</v>
      </c>
      <c r="AK473" s="29">
        <f t="shared" si="169"/>
        <v>0</v>
      </c>
      <c r="AL473" s="29">
        <v>0</v>
      </c>
      <c r="AM473" s="29">
        <f t="shared" si="170"/>
        <v>0</v>
      </c>
      <c r="AN473" s="29">
        <v>0</v>
      </c>
      <c r="AO473" s="29">
        <f t="shared" si="171"/>
        <v>0</v>
      </c>
      <c r="AP473" s="29">
        <v>0</v>
      </c>
      <c r="AQ473" s="29">
        <f t="shared" si="172"/>
        <v>0</v>
      </c>
      <c r="AR473" s="29">
        <v>0</v>
      </c>
      <c r="AS473" s="29">
        <f t="shared" si="173"/>
        <v>0</v>
      </c>
      <c r="AT473" s="29">
        <v>0</v>
      </c>
      <c r="AU473" s="29">
        <f t="shared" si="174"/>
        <v>0</v>
      </c>
      <c r="AV473" s="29">
        <v>0</v>
      </c>
      <c r="AW473" s="29">
        <f t="shared" si="175"/>
        <v>0</v>
      </c>
    </row>
    <row r="474" spans="1:49">
      <c r="A474" s="2">
        <v>652</v>
      </c>
      <c r="B474" s="2" t="s">
        <v>205</v>
      </c>
      <c r="C474" s="2" t="s">
        <v>677</v>
      </c>
      <c r="D474" s="3">
        <v>277.44</v>
      </c>
      <c r="E474" s="3">
        <v>15.4</v>
      </c>
      <c r="F474" s="29">
        <v>0</v>
      </c>
      <c r="G474" s="29">
        <f t="shared" si="154"/>
        <v>0</v>
      </c>
      <c r="H474" s="29">
        <v>0</v>
      </c>
      <c r="I474" s="29">
        <f t="shared" si="155"/>
        <v>0</v>
      </c>
      <c r="J474" s="29">
        <v>0</v>
      </c>
      <c r="K474" s="29">
        <f t="shared" si="156"/>
        <v>0</v>
      </c>
      <c r="L474" s="29">
        <v>0</v>
      </c>
      <c r="M474" s="29">
        <f t="shared" si="157"/>
        <v>0</v>
      </c>
      <c r="N474" s="29">
        <v>0</v>
      </c>
      <c r="O474" s="29">
        <f t="shared" si="158"/>
        <v>0</v>
      </c>
      <c r="P474" s="29">
        <v>0</v>
      </c>
      <c r="Q474" s="29">
        <f t="shared" si="159"/>
        <v>0</v>
      </c>
      <c r="R474" s="29">
        <v>0</v>
      </c>
      <c r="S474" s="29">
        <f t="shared" si="160"/>
        <v>0</v>
      </c>
      <c r="T474" s="29">
        <v>0</v>
      </c>
      <c r="U474" s="29">
        <f t="shared" si="161"/>
        <v>0</v>
      </c>
      <c r="V474" s="29">
        <v>0</v>
      </c>
      <c r="W474" s="29">
        <f t="shared" si="162"/>
        <v>0</v>
      </c>
      <c r="X474" s="29">
        <v>0</v>
      </c>
      <c r="Y474" s="29">
        <f t="shared" si="163"/>
        <v>0</v>
      </c>
      <c r="Z474" s="29">
        <v>0</v>
      </c>
      <c r="AA474" s="29">
        <f t="shared" si="164"/>
        <v>0</v>
      </c>
      <c r="AB474" s="29">
        <v>0</v>
      </c>
      <c r="AC474" s="29">
        <f t="shared" si="165"/>
        <v>0</v>
      </c>
      <c r="AD474" s="29">
        <v>2171022.25</v>
      </c>
      <c r="AE474" s="29">
        <f t="shared" si="166"/>
        <v>1.0122949614544513E-2</v>
      </c>
      <c r="AF474" s="29">
        <v>1909500</v>
      </c>
      <c r="AG474" s="29">
        <f t="shared" si="167"/>
        <v>8.9953489169276226E-3</v>
      </c>
      <c r="AH474" s="29">
        <v>0</v>
      </c>
      <c r="AI474" s="29">
        <f t="shared" si="168"/>
        <v>0</v>
      </c>
      <c r="AJ474" s="29">
        <v>0</v>
      </c>
      <c r="AK474" s="29">
        <f t="shared" si="169"/>
        <v>0</v>
      </c>
      <c r="AL474" s="29">
        <v>0</v>
      </c>
      <c r="AM474" s="29">
        <f t="shared" si="170"/>
        <v>0</v>
      </c>
      <c r="AN474" s="29">
        <v>0</v>
      </c>
      <c r="AO474" s="29">
        <f t="shared" si="171"/>
        <v>0</v>
      </c>
      <c r="AP474" s="29">
        <v>0</v>
      </c>
      <c r="AQ474" s="29">
        <f t="shared" si="172"/>
        <v>0</v>
      </c>
      <c r="AR474" s="29">
        <v>0</v>
      </c>
      <c r="AS474" s="29">
        <f t="shared" si="173"/>
        <v>0</v>
      </c>
      <c r="AT474" s="29">
        <v>0</v>
      </c>
      <c r="AU474" s="29">
        <f t="shared" si="174"/>
        <v>0</v>
      </c>
      <c r="AV474" s="29">
        <v>0</v>
      </c>
      <c r="AW474" s="29">
        <f t="shared" si="175"/>
        <v>0</v>
      </c>
    </row>
    <row r="475" spans="1:49">
      <c r="A475" s="2">
        <v>653</v>
      </c>
      <c r="B475" s="2" t="s">
        <v>205</v>
      </c>
      <c r="C475" s="2" t="s">
        <v>678</v>
      </c>
      <c r="D475" s="3">
        <v>277.44</v>
      </c>
      <c r="E475" s="3">
        <v>16.920000000000002</v>
      </c>
      <c r="F475" s="29">
        <v>0</v>
      </c>
      <c r="G475" s="29">
        <f t="shared" si="154"/>
        <v>0</v>
      </c>
      <c r="H475" s="29">
        <v>0</v>
      </c>
      <c r="I475" s="29">
        <f t="shared" si="155"/>
        <v>0</v>
      </c>
      <c r="J475" s="29">
        <v>0</v>
      </c>
      <c r="K475" s="29">
        <f t="shared" si="156"/>
        <v>0</v>
      </c>
      <c r="L475" s="29">
        <v>0</v>
      </c>
      <c r="M475" s="29">
        <f t="shared" si="157"/>
        <v>0</v>
      </c>
      <c r="N475" s="29">
        <v>0</v>
      </c>
      <c r="O475" s="29">
        <f t="shared" si="158"/>
        <v>0</v>
      </c>
      <c r="P475" s="29">
        <v>0</v>
      </c>
      <c r="Q475" s="29">
        <f t="shared" si="159"/>
        <v>0</v>
      </c>
      <c r="R475" s="29">
        <v>0</v>
      </c>
      <c r="S475" s="29">
        <f t="shared" si="160"/>
        <v>0</v>
      </c>
      <c r="T475" s="29">
        <v>0</v>
      </c>
      <c r="U475" s="29">
        <f t="shared" si="161"/>
        <v>0</v>
      </c>
      <c r="V475" s="29">
        <v>811466.6875</v>
      </c>
      <c r="W475" s="29">
        <f t="shared" si="162"/>
        <v>1.9681076736843277E-3</v>
      </c>
      <c r="X475" s="29">
        <v>1130000</v>
      </c>
      <c r="Y475" s="29">
        <f t="shared" si="163"/>
        <v>3.0725044414734674E-3</v>
      </c>
      <c r="Z475" s="29">
        <v>2565866.75</v>
      </c>
      <c r="AA475" s="29">
        <f t="shared" si="164"/>
        <v>9.7932941695177567E-3</v>
      </c>
      <c r="AB475" s="29">
        <v>1671600</v>
      </c>
      <c r="AC475" s="29">
        <f t="shared" si="165"/>
        <v>5.4683381631908216E-3</v>
      </c>
      <c r="AD475" s="29">
        <v>0</v>
      </c>
      <c r="AE475" s="29">
        <f t="shared" si="166"/>
        <v>0</v>
      </c>
      <c r="AF475" s="29">
        <v>0</v>
      </c>
      <c r="AG475" s="29">
        <f t="shared" si="167"/>
        <v>0</v>
      </c>
      <c r="AH475" s="29">
        <v>0</v>
      </c>
      <c r="AI475" s="29">
        <f t="shared" si="168"/>
        <v>0</v>
      </c>
      <c r="AJ475" s="29">
        <v>0</v>
      </c>
      <c r="AK475" s="29">
        <f t="shared" si="169"/>
        <v>0</v>
      </c>
      <c r="AL475" s="29">
        <v>0</v>
      </c>
      <c r="AM475" s="29">
        <f t="shared" si="170"/>
        <v>0</v>
      </c>
      <c r="AN475" s="29">
        <v>0</v>
      </c>
      <c r="AO475" s="29">
        <f t="shared" si="171"/>
        <v>0</v>
      </c>
      <c r="AP475" s="29">
        <v>0</v>
      </c>
      <c r="AQ475" s="29">
        <f t="shared" si="172"/>
        <v>0</v>
      </c>
      <c r="AR475" s="29">
        <v>0</v>
      </c>
      <c r="AS475" s="29">
        <f t="shared" si="173"/>
        <v>0</v>
      </c>
      <c r="AT475" s="29">
        <v>0</v>
      </c>
      <c r="AU475" s="29">
        <f t="shared" si="174"/>
        <v>0</v>
      </c>
      <c r="AV475" s="29">
        <v>0</v>
      </c>
      <c r="AW475" s="29">
        <f t="shared" si="175"/>
        <v>0</v>
      </c>
    </row>
    <row r="476" spans="1:49">
      <c r="A476" s="2">
        <v>654</v>
      </c>
      <c r="B476" s="2" t="s">
        <v>205</v>
      </c>
      <c r="C476" s="2" t="s">
        <v>679</v>
      </c>
      <c r="D476" s="3">
        <v>277.44</v>
      </c>
      <c r="E476" s="3">
        <v>17.670000000000002</v>
      </c>
      <c r="F476" s="29">
        <v>0</v>
      </c>
      <c r="G476" s="29">
        <f t="shared" si="154"/>
        <v>0</v>
      </c>
      <c r="H476" s="29">
        <v>0</v>
      </c>
      <c r="I476" s="29">
        <f t="shared" si="155"/>
        <v>0</v>
      </c>
      <c r="J476" s="29">
        <v>0</v>
      </c>
      <c r="K476" s="29">
        <f t="shared" si="156"/>
        <v>0</v>
      </c>
      <c r="L476" s="29">
        <v>0</v>
      </c>
      <c r="M476" s="29">
        <f t="shared" si="157"/>
        <v>0</v>
      </c>
      <c r="N476" s="29">
        <v>0</v>
      </c>
      <c r="O476" s="29">
        <f t="shared" si="158"/>
        <v>0</v>
      </c>
      <c r="P476" s="29">
        <v>0</v>
      </c>
      <c r="Q476" s="29">
        <f t="shared" si="159"/>
        <v>0</v>
      </c>
      <c r="R476" s="29">
        <v>0</v>
      </c>
      <c r="S476" s="29">
        <f t="shared" si="160"/>
        <v>0</v>
      </c>
      <c r="T476" s="29">
        <v>0</v>
      </c>
      <c r="U476" s="29">
        <f t="shared" si="161"/>
        <v>0</v>
      </c>
      <c r="V476" s="29">
        <v>0</v>
      </c>
      <c r="W476" s="29">
        <f t="shared" si="162"/>
        <v>0</v>
      </c>
      <c r="X476" s="29">
        <v>0</v>
      </c>
      <c r="Y476" s="29">
        <f t="shared" si="163"/>
        <v>0</v>
      </c>
      <c r="Z476" s="29">
        <v>0</v>
      </c>
      <c r="AA476" s="29">
        <f t="shared" si="164"/>
        <v>0</v>
      </c>
      <c r="AB476" s="29">
        <v>0</v>
      </c>
      <c r="AC476" s="29">
        <f t="shared" si="165"/>
        <v>0</v>
      </c>
      <c r="AD476" s="29">
        <v>0</v>
      </c>
      <c r="AE476" s="29">
        <f t="shared" si="166"/>
        <v>0</v>
      </c>
      <c r="AF476" s="29">
        <v>0</v>
      </c>
      <c r="AG476" s="29">
        <f t="shared" si="167"/>
        <v>0</v>
      </c>
      <c r="AH476" s="29">
        <v>3373929.5</v>
      </c>
      <c r="AI476" s="29">
        <f t="shared" si="168"/>
        <v>1.3828427745614791E-2</v>
      </c>
      <c r="AJ476" s="29">
        <v>3138577.75</v>
      </c>
      <c r="AK476" s="29">
        <f t="shared" si="169"/>
        <v>1.2221198441051941E-2</v>
      </c>
      <c r="AL476" s="29">
        <v>0</v>
      </c>
      <c r="AM476" s="29">
        <f t="shared" si="170"/>
        <v>0</v>
      </c>
      <c r="AN476" s="29">
        <v>0</v>
      </c>
      <c r="AO476" s="29">
        <f t="shared" si="171"/>
        <v>0</v>
      </c>
      <c r="AP476" s="29">
        <v>462933.3125</v>
      </c>
      <c r="AQ476" s="29">
        <f t="shared" si="172"/>
        <v>3.8665401169752267E-3</v>
      </c>
      <c r="AR476" s="29">
        <v>361200</v>
      </c>
      <c r="AS476" s="29">
        <f t="shared" si="173"/>
        <v>3.4768561377193944E-3</v>
      </c>
      <c r="AT476" s="29">
        <v>0</v>
      </c>
      <c r="AU476" s="29">
        <f t="shared" si="174"/>
        <v>0</v>
      </c>
      <c r="AV476" s="29">
        <v>0</v>
      </c>
      <c r="AW476" s="29">
        <f t="shared" si="175"/>
        <v>0</v>
      </c>
    </row>
    <row r="477" spans="1:49">
      <c r="A477" s="2">
        <v>655</v>
      </c>
      <c r="B477" s="2" t="s">
        <v>205</v>
      </c>
      <c r="C477" s="2" t="s">
        <v>680</v>
      </c>
      <c r="D477" s="3">
        <v>277.56</v>
      </c>
      <c r="E477" s="3">
        <v>25.17</v>
      </c>
      <c r="F477" s="29">
        <v>0</v>
      </c>
      <c r="G477" s="29">
        <f t="shared" si="154"/>
        <v>0</v>
      </c>
      <c r="H477" s="29">
        <v>0</v>
      </c>
      <c r="I477" s="29">
        <f t="shared" si="155"/>
        <v>0</v>
      </c>
      <c r="J477" s="29">
        <v>0</v>
      </c>
      <c r="K477" s="29">
        <f t="shared" si="156"/>
        <v>0</v>
      </c>
      <c r="L477" s="29">
        <v>0</v>
      </c>
      <c r="M477" s="29">
        <f t="shared" si="157"/>
        <v>0</v>
      </c>
      <c r="N477" s="29">
        <v>5107807</v>
      </c>
      <c r="O477" s="29">
        <f t="shared" si="158"/>
        <v>4.9201543437483748E-3</v>
      </c>
      <c r="P477" s="29">
        <v>719600</v>
      </c>
      <c r="Q477" s="29">
        <f t="shared" si="159"/>
        <v>7.4533725390200987E-4</v>
      </c>
      <c r="R477" s="29">
        <v>544800</v>
      </c>
      <c r="S477" s="29">
        <f t="shared" si="160"/>
        <v>5.0945581476307311E-4</v>
      </c>
      <c r="T477" s="29">
        <v>0</v>
      </c>
      <c r="U477" s="29">
        <f t="shared" si="161"/>
        <v>0</v>
      </c>
      <c r="V477" s="29">
        <v>710914.3125</v>
      </c>
      <c r="W477" s="29">
        <f t="shared" si="162"/>
        <v>1.7242308714777255E-3</v>
      </c>
      <c r="X477" s="29">
        <v>360000</v>
      </c>
      <c r="Y477" s="29">
        <f t="shared" si="163"/>
        <v>9.7885097250482132E-4</v>
      </c>
      <c r="Z477" s="29">
        <v>0</v>
      </c>
      <c r="AA477" s="29">
        <f t="shared" si="164"/>
        <v>0</v>
      </c>
      <c r="AB477" s="29">
        <v>0</v>
      </c>
      <c r="AC477" s="29">
        <f t="shared" si="165"/>
        <v>0</v>
      </c>
      <c r="AD477" s="29">
        <v>0</v>
      </c>
      <c r="AE477" s="29">
        <f t="shared" si="166"/>
        <v>0</v>
      </c>
      <c r="AF477" s="29">
        <v>0</v>
      </c>
      <c r="AG477" s="29">
        <f t="shared" si="167"/>
        <v>0</v>
      </c>
      <c r="AH477" s="29">
        <v>0</v>
      </c>
      <c r="AI477" s="29">
        <f t="shared" si="168"/>
        <v>0</v>
      </c>
      <c r="AJ477" s="29">
        <v>0</v>
      </c>
      <c r="AK477" s="29">
        <f t="shared" si="169"/>
        <v>0</v>
      </c>
      <c r="AL477" s="29">
        <v>0</v>
      </c>
      <c r="AM477" s="29">
        <f t="shared" si="170"/>
        <v>0</v>
      </c>
      <c r="AN477" s="29">
        <v>0</v>
      </c>
      <c r="AO477" s="29">
        <f t="shared" si="171"/>
        <v>0</v>
      </c>
      <c r="AP477" s="29">
        <v>0</v>
      </c>
      <c r="AQ477" s="29">
        <f t="shared" si="172"/>
        <v>0</v>
      </c>
      <c r="AR477" s="29">
        <v>0</v>
      </c>
      <c r="AS477" s="29">
        <f t="shared" si="173"/>
        <v>0</v>
      </c>
      <c r="AT477" s="29">
        <v>0</v>
      </c>
      <c r="AU477" s="29">
        <f t="shared" si="174"/>
        <v>0</v>
      </c>
      <c r="AV477" s="29">
        <v>0</v>
      </c>
      <c r="AW477" s="29">
        <f t="shared" si="175"/>
        <v>0</v>
      </c>
    </row>
    <row r="478" spans="1:49">
      <c r="A478" s="2">
        <v>656</v>
      </c>
      <c r="B478" s="2" t="s">
        <v>205</v>
      </c>
      <c r="C478" s="2" t="s">
        <v>681</v>
      </c>
      <c r="D478" s="3">
        <v>277.56</v>
      </c>
      <c r="E478" s="3">
        <v>25.48</v>
      </c>
      <c r="F478" s="29">
        <v>0</v>
      </c>
      <c r="G478" s="29">
        <f t="shared" si="154"/>
        <v>0</v>
      </c>
      <c r="H478" s="29">
        <v>0</v>
      </c>
      <c r="I478" s="29">
        <f t="shared" si="155"/>
        <v>0</v>
      </c>
      <c r="J478" s="29">
        <v>0</v>
      </c>
      <c r="K478" s="29">
        <f t="shared" si="156"/>
        <v>0</v>
      </c>
      <c r="L478" s="29">
        <v>7775560</v>
      </c>
      <c r="M478" s="29">
        <f t="shared" si="157"/>
        <v>8.8578845415591533E-3</v>
      </c>
      <c r="N478" s="29">
        <v>0</v>
      </c>
      <c r="O478" s="29">
        <f t="shared" si="158"/>
        <v>0</v>
      </c>
      <c r="P478" s="29">
        <v>0</v>
      </c>
      <c r="Q478" s="29">
        <f t="shared" si="159"/>
        <v>0</v>
      </c>
      <c r="R478" s="29">
        <v>462800</v>
      </c>
      <c r="S478" s="29">
        <f t="shared" si="160"/>
        <v>4.3277560769520968E-4</v>
      </c>
      <c r="T478" s="29">
        <v>436363.625</v>
      </c>
      <c r="U478" s="29">
        <f t="shared" si="161"/>
        <v>4.4286111340128767E-4</v>
      </c>
      <c r="V478" s="29">
        <v>0</v>
      </c>
      <c r="W478" s="29">
        <f t="shared" si="162"/>
        <v>0</v>
      </c>
      <c r="X478" s="29">
        <v>0</v>
      </c>
      <c r="Y478" s="29">
        <f t="shared" si="163"/>
        <v>0</v>
      </c>
      <c r="Z478" s="29">
        <v>0</v>
      </c>
      <c r="AA478" s="29">
        <f t="shared" si="164"/>
        <v>0</v>
      </c>
      <c r="AB478" s="29">
        <v>0</v>
      </c>
      <c r="AC478" s="29">
        <f t="shared" si="165"/>
        <v>0</v>
      </c>
      <c r="AD478" s="29">
        <v>0</v>
      </c>
      <c r="AE478" s="29">
        <f t="shared" si="166"/>
        <v>0</v>
      </c>
      <c r="AF478" s="29">
        <v>0</v>
      </c>
      <c r="AG478" s="29">
        <f t="shared" si="167"/>
        <v>0</v>
      </c>
      <c r="AH478" s="29">
        <v>0</v>
      </c>
      <c r="AI478" s="29">
        <f t="shared" si="168"/>
        <v>0</v>
      </c>
      <c r="AJ478" s="29">
        <v>0</v>
      </c>
      <c r="AK478" s="29">
        <f t="shared" si="169"/>
        <v>0</v>
      </c>
      <c r="AL478" s="29">
        <v>0</v>
      </c>
      <c r="AM478" s="29">
        <f t="shared" si="170"/>
        <v>0</v>
      </c>
      <c r="AN478" s="29">
        <v>0</v>
      </c>
      <c r="AO478" s="29">
        <f t="shared" si="171"/>
        <v>0</v>
      </c>
      <c r="AP478" s="29">
        <v>0</v>
      </c>
      <c r="AQ478" s="29">
        <f t="shared" si="172"/>
        <v>0</v>
      </c>
      <c r="AR478" s="29">
        <v>0</v>
      </c>
      <c r="AS478" s="29">
        <f t="shared" si="173"/>
        <v>0</v>
      </c>
      <c r="AT478" s="29">
        <v>0</v>
      </c>
      <c r="AU478" s="29">
        <f t="shared" si="174"/>
        <v>0</v>
      </c>
      <c r="AV478" s="29">
        <v>0</v>
      </c>
      <c r="AW478" s="29">
        <f t="shared" si="175"/>
        <v>0</v>
      </c>
    </row>
    <row r="479" spans="1:49">
      <c r="A479" s="2">
        <v>657</v>
      </c>
      <c r="B479" s="2" t="s">
        <v>205</v>
      </c>
      <c r="C479" s="2" t="s">
        <v>682</v>
      </c>
      <c r="D479" s="3">
        <v>277.68</v>
      </c>
      <c r="E479" s="3">
        <v>26.63</v>
      </c>
      <c r="F479" s="29">
        <v>0</v>
      </c>
      <c r="G479" s="29">
        <f t="shared" si="154"/>
        <v>0</v>
      </c>
      <c r="H479" s="29">
        <v>0</v>
      </c>
      <c r="I479" s="29">
        <f t="shared" si="155"/>
        <v>0</v>
      </c>
      <c r="J479" s="29">
        <v>671040</v>
      </c>
      <c r="K479" s="29">
        <f t="shared" si="156"/>
        <v>9.7505042133880779E-4</v>
      </c>
      <c r="L479" s="29">
        <v>0</v>
      </c>
      <c r="M479" s="29">
        <f t="shared" si="157"/>
        <v>0</v>
      </c>
      <c r="N479" s="29">
        <v>0</v>
      </c>
      <c r="O479" s="29">
        <f t="shared" si="158"/>
        <v>0</v>
      </c>
      <c r="P479" s="29">
        <v>350000</v>
      </c>
      <c r="Q479" s="29">
        <f t="shared" si="159"/>
        <v>3.6251811960214491E-4</v>
      </c>
      <c r="R479" s="29">
        <v>0</v>
      </c>
      <c r="S479" s="29">
        <f t="shared" si="160"/>
        <v>0</v>
      </c>
      <c r="T479" s="29">
        <v>0</v>
      </c>
      <c r="U479" s="29">
        <f t="shared" si="161"/>
        <v>0</v>
      </c>
      <c r="V479" s="29">
        <v>592500</v>
      </c>
      <c r="W479" s="29">
        <f t="shared" si="162"/>
        <v>1.4370322462041475E-3</v>
      </c>
      <c r="X479" s="29">
        <v>1398000</v>
      </c>
      <c r="Y479" s="29">
        <f t="shared" si="163"/>
        <v>3.8012046098937231E-3</v>
      </c>
      <c r="Z479" s="29">
        <v>0</v>
      </c>
      <c r="AA479" s="29">
        <f t="shared" si="164"/>
        <v>0</v>
      </c>
      <c r="AB479" s="29">
        <v>0</v>
      </c>
      <c r="AC479" s="29">
        <f t="shared" si="165"/>
        <v>0</v>
      </c>
      <c r="AD479" s="29">
        <v>0</v>
      </c>
      <c r="AE479" s="29">
        <f t="shared" si="166"/>
        <v>0</v>
      </c>
      <c r="AF479" s="29">
        <v>0</v>
      </c>
      <c r="AG479" s="29">
        <f t="shared" si="167"/>
        <v>0</v>
      </c>
      <c r="AH479" s="29">
        <v>0</v>
      </c>
      <c r="AI479" s="29">
        <f t="shared" si="168"/>
        <v>0</v>
      </c>
      <c r="AJ479" s="29">
        <v>0</v>
      </c>
      <c r="AK479" s="29">
        <f t="shared" si="169"/>
        <v>0</v>
      </c>
      <c r="AL479" s="29">
        <v>0</v>
      </c>
      <c r="AM479" s="29">
        <f t="shared" si="170"/>
        <v>0</v>
      </c>
      <c r="AN479" s="29">
        <v>0</v>
      </c>
      <c r="AO479" s="29">
        <f t="shared" si="171"/>
        <v>0</v>
      </c>
      <c r="AP479" s="29">
        <v>0</v>
      </c>
      <c r="AQ479" s="29">
        <f t="shared" si="172"/>
        <v>0</v>
      </c>
      <c r="AR479" s="29">
        <v>0</v>
      </c>
      <c r="AS479" s="29">
        <f t="shared" si="173"/>
        <v>0</v>
      </c>
      <c r="AT479" s="29">
        <v>0</v>
      </c>
      <c r="AU479" s="29">
        <f t="shared" si="174"/>
        <v>0</v>
      </c>
      <c r="AV479" s="29">
        <v>0</v>
      </c>
      <c r="AW479" s="29">
        <f t="shared" si="175"/>
        <v>0</v>
      </c>
    </row>
    <row r="480" spans="1:49">
      <c r="A480" s="2">
        <v>658</v>
      </c>
      <c r="B480" s="2" t="s">
        <v>205</v>
      </c>
      <c r="C480" s="2" t="s">
        <v>683</v>
      </c>
      <c r="D480" s="3">
        <v>279.36</v>
      </c>
      <c r="E480" s="3">
        <v>26.77</v>
      </c>
      <c r="F480" s="29">
        <v>0</v>
      </c>
      <c r="G480" s="29">
        <f t="shared" si="154"/>
        <v>0</v>
      </c>
      <c r="H480" s="29">
        <v>0</v>
      </c>
      <c r="I480" s="29">
        <f t="shared" si="155"/>
        <v>0</v>
      </c>
      <c r="J480" s="29">
        <v>0</v>
      </c>
      <c r="K480" s="29">
        <f t="shared" si="156"/>
        <v>0</v>
      </c>
      <c r="L480" s="29">
        <v>0</v>
      </c>
      <c r="M480" s="29">
        <f t="shared" si="157"/>
        <v>0</v>
      </c>
      <c r="N480" s="29">
        <v>0</v>
      </c>
      <c r="O480" s="29">
        <f t="shared" si="158"/>
        <v>0</v>
      </c>
      <c r="P480" s="29">
        <v>0</v>
      </c>
      <c r="Q480" s="29">
        <f t="shared" si="159"/>
        <v>0</v>
      </c>
      <c r="R480" s="29">
        <v>5214576</v>
      </c>
      <c r="S480" s="29">
        <f t="shared" si="160"/>
        <v>4.8762776518428176E-3</v>
      </c>
      <c r="T480" s="29">
        <v>4861961</v>
      </c>
      <c r="U480" s="29">
        <f t="shared" si="161"/>
        <v>4.9343559783967738E-3</v>
      </c>
      <c r="V480" s="29">
        <v>0</v>
      </c>
      <c r="W480" s="29">
        <f t="shared" si="162"/>
        <v>0</v>
      </c>
      <c r="X480" s="29">
        <v>0</v>
      </c>
      <c r="Y480" s="29">
        <f t="shared" si="163"/>
        <v>0</v>
      </c>
      <c r="Z480" s="29">
        <v>0</v>
      </c>
      <c r="AA480" s="29">
        <f t="shared" si="164"/>
        <v>0</v>
      </c>
      <c r="AB480" s="29">
        <v>0</v>
      </c>
      <c r="AC480" s="29">
        <f t="shared" si="165"/>
        <v>0</v>
      </c>
      <c r="AD480" s="29">
        <v>0</v>
      </c>
      <c r="AE480" s="29">
        <f t="shared" si="166"/>
        <v>0</v>
      </c>
      <c r="AF480" s="29">
        <v>0</v>
      </c>
      <c r="AG480" s="29">
        <f t="shared" si="167"/>
        <v>0</v>
      </c>
      <c r="AH480" s="29">
        <v>0</v>
      </c>
      <c r="AI480" s="29">
        <f t="shared" si="168"/>
        <v>0</v>
      </c>
      <c r="AJ480" s="29">
        <v>0</v>
      </c>
      <c r="AK480" s="29">
        <f t="shared" si="169"/>
        <v>0</v>
      </c>
      <c r="AL480" s="29">
        <v>0</v>
      </c>
      <c r="AM480" s="29">
        <f t="shared" si="170"/>
        <v>0</v>
      </c>
      <c r="AN480" s="29">
        <v>0</v>
      </c>
      <c r="AO480" s="29">
        <f t="shared" si="171"/>
        <v>0</v>
      </c>
      <c r="AP480" s="29">
        <v>0</v>
      </c>
      <c r="AQ480" s="29">
        <f t="shared" si="172"/>
        <v>0</v>
      </c>
      <c r="AR480" s="29">
        <v>0</v>
      </c>
      <c r="AS480" s="29">
        <f t="shared" si="173"/>
        <v>0</v>
      </c>
      <c r="AT480" s="29">
        <v>0</v>
      </c>
      <c r="AU480" s="29">
        <f t="shared" si="174"/>
        <v>0</v>
      </c>
      <c r="AV480" s="29">
        <v>0</v>
      </c>
      <c r="AW480" s="29">
        <f t="shared" si="175"/>
        <v>0</v>
      </c>
    </row>
    <row r="481" spans="1:49">
      <c r="A481" s="2">
        <v>659</v>
      </c>
      <c r="B481" s="2" t="s">
        <v>205</v>
      </c>
      <c r="C481" s="2" t="s">
        <v>684</v>
      </c>
      <c r="D481" s="3">
        <v>281.16000000000003</v>
      </c>
      <c r="E481" s="3">
        <v>26.73</v>
      </c>
      <c r="F481" s="29">
        <v>1736964.75</v>
      </c>
      <c r="G481" s="29">
        <f t="shared" si="154"/>
        <v>1.1651489198979669E-2</v>
      </c>
      <c r="H481" s="29">
        <v>13083720</v>
      </c>
      <c r="I481" s="29">
        <f t="shared" si="155"/>
        <v>8.5998916975923836E-2</v>
      </c>
      <c r="J481" s="29">
        <v>6653571.5</v>
      </c>
      <c r="K481" s="29">
        <f t="shared" si="156"/>
        <v>9.6679299214396802E-3</v>
      </c>
      <c r="L481" s="29">
        <v>4687666.5</v>
      </c>
      <c r="M481" s="29">
        <f t="shared" si="157"/>
        <v>5.3401695345846089E-3</v>
      </c>
      <c r="N481" s="29">
        <v>11366444</v>
      </c>
      <c r="O481" s="29">
        <f t="shared" si="158"/>
        <v>1.0948859034723247E-2</v>
      </c>
      <c r="P481" s="29">
        <v>5391448.5</v>
      </c>
      <c r="Q481" s="29">
        <f t="shared" si="159"/>
        <v>5.5842793490051565E-3</v>
      </c>
      <c r="R481" s="29">
        <v>9669072</v>
      </c>
      <c r="S481" s="29">
        <f t="shared" si="160"/>
        <v>9.0417858916351269E-3</v>
      </c>
      <c r="T481" s="29">
        <v>12023529</v>
      </c>
      <c r="U481" s="29">
        <f t="shared" si="161"/>
        <v>1.2202560284333211E-2</v>
      </c>
      <c r="V481" s="29">
        <v>5608640</v>
      </c>
      <c r="W481" s="29">
        <f t="shared" si="162"/>
        <v>1.360303213054925E-2</v>
      </c>
      <c r="X481" s="29">
        <v>765473.6875</v>
      </c>
      <c r="Y481" s="29">
        <f t="shared" si="163"/>
        <v>2.0813462873228521E-3</v>
      </c>
      <c r="Z481" s="29">
        <v>1554607.375</v>
      </c>
      <c r="AA481" s="29">
        <f t="shared" si="164"/>
        <v>5.9335611802432088E-3</v>
      </c>
      <c r="AB481" s="29">
        <v>2347589.25</v>
      </c>
      <c r="AC481" s="29">
        <f t="shared" si="165"/>
        <v>7.6797151754435973E-3</v>
      </c>
      <c r="AD481" s="29">
        <v>2208461.5</v>
      </c>
      <c r="AE481" s="29">
        <f t="shared" si="166"/>
        <v>1.0297519746820373E-2</v>
      </c>
      <c r="AF481" s="29">
        <v>0</v>
      </c>
      <c r="AG481" s="29">
        <f t="shared" si="167"/>
        <v>0</v>
      </c>
      <c r="AH481" s="29">
        <v>2331000</v>
      </c>
      <c r="AI481" s="29">
        <f t="shared" si="168"/>
        <v>9.553864440566431E-3</v>
      </c>
      <c r="AJ481" s="29">
        <v>2035318.5</v>
      </c>
      <c r="AK481" s="29">
        <f t="shared" si="169"/>
        <v>7.9252557242668817E-3</v>
      </c>
      <c r="AL481" s="29">
        <v>2231177</v>
      </c>
      <c r="AM481" s="29">
        <f t="shared" si="170"/>
        <v>1.9673927334146805E-2</v>
      </c>
      <c r="AN481" s="29">
        <v>0</v>
      </c>
      <c r="AO481" s="29">
        <f t="shared" si="171"/>
        <v>0</v>
      </c>
      <c r="AP481" s="29">
        <v>0</v>
      </c>
      <c r="AQ481" s="29">
        <f t="shared" si="172"/>
        <v>0</v>
      </c>
      <c r="AR481" s="29">
        <v>3938258.75</v>
      </c>
      <c r="AS481" s="29">
        <f t="shared" si="173"/>
        <v>3.7909078368949641E-2</v>
      </c>
      <c r="AT481" s="29">
        <v>7331891</v>
      </c>
      <c r="AU481" s="29">
        <f t="shared" si="174"/>
        <v>5.3177601902515498E-2</v>
      </c>
      <c r="AV481" s="29">
        <v>0</v>
      </c>
      <c r="AW481" s="29">
        <f t="shared" si="175"/>
        <v>0</v>
      </c>
    </row>
    <row r="482" spans="1:49">
      <c r="A482" s="2">
        <v>660</v>
      </c>
      <c r="B482" s="2" t="s">
        <v>205</v>
      </c>
      <c r="C482" s="2" t="s">
        <v>685</v>
      </c>
      <c r="D482" s="3">
        <v>281.27999999999997</v>
      </c>
      <c r="E482" s="3">
        <v>24.24</v>
      </c>
      <c r="F482" s="29">
        <v>927000</v>
      </c>
      <c r="G482" s="29">
        <f t="shared" si="154"/>
        <v>6.2182784581288446E-3</v>
      </c>
      <c r="H482" s="29">
        <v>705200</v>
      </c>
      <c r="I482" s="29">
        <f t="shared" si="155"/>
        <v>4.6352594102763954E-3</v>
      </c>
      <c r="J482" s="29">
        <v>635022.25</v>
      </c>
      <c r="K482" s="29">
        <f t="shared" si="156"/>
        <v>9.2271505785350753E-4</v>
      </c>
      <c r="L482" s="29">
        <v>1380960</v>
      </c>
      <c r="M482" s="29">
        <f t="shared" si="157"/>
        <v>1.5731836982174313E-3</v>
      </c>
      <c r="N482" s="29">
        <v>0</v>
      </c>
      <c r="O482" s="29">
        <f t="shared" si="158"/>
        <v>0</v>
      </c>
      <c r="P482" s="29">
        <v>0</v>
      </c>
      <c r="Q482" s="29">
        <f t="shared" si="159"/>
        <v>0</v>
      </c>
      <c r="R482" s="29">
        <v>645090.875</v>
      </c>
      <c r="S482" s="29">
        <f t="shared" si="160"/>
        <v>6.032402667388927E-4</v>
      </c>
      <c r="T482" s="29">
        <v>1121714.25</v>
      </c>
      <c r="U482" s="29">
        <f t="shared" si="161"/>
        <v>1.1384166626470993E-3</v>
      </c>
      <c r="V482" s="29">
        <v>0</v>
      </c>
      <c r="W482" s="29">
        <f t="shared" si="162"/>
        <v>0</v>
      </c>
      <c r="X482" s="29">
        <v>319542.84375</v>
      </c>
      <c r="Y482" s="29">
        <f t="shared" si="163"/>
        <v>8.6884673156012134E-4</v>
      </c>
      <c r="Z482" s="29">
        <v>719200</v>
      </c>
      <c r="AA482" s="29">
        <f t="shared" si="164"/>
        <v>2.7450128369749405E-3</v>
      </c>
      <c r="AB482" s="29">
        <v>808560</v>
      </c>
      <c r="AC482" s="29">
        <f t="shared" si="165"/>
        <v>2.6450583304795231E-3</v>
      </c>
      <c r="AD482" s="29">
        <v>0</v>
      </c>
      <c r="AE482" s="29">
        <f t="shared" si="166"/>
        <v>0</v>
      </c>
      <c r="AF482" s="29">
        <v>0</v>
      </c>
      <c r="AG482" s="29">
        <f t="shared" si="167"/>
        <v>0</v>
      </c>
      <c r="AH482" s="29">
        <v>0</v>
      </c>
      <c r="AI482" s="29">
        <f t="shared" si="168"/>
        <v>0</v>
      </c>
      <c r="AJ482" s="29">
        <v>0</v>
      </c>
      <c r="AK482" s="29">
        <f t="shared" si="169"/>
        <v>0</v>
      </c>
      <c r="AL482" s="29">
        <v>0</v>
      </c>
      <c r="AM482" s="29">
        <f t="shared" si="170"/>
        <v>0</v>
      </c>
      <c r="AN482" s="29">
        <v>208800</v>
      </c>
      <c r="AO482" s="29">
        <f t="shared" si="171"/>
        <v>1.8518549649005917E-3</v>
      </c>
      <c r="AP482" s="29">
        <v>0</v>
      </c>
      <c r="AQ482" s="29">
        <f t="shared" si="172"/>
        <v>0</v>
      </c>
      <c r="AR482" s="29">
        <v>188800</v>
      </c>
      <c r="AS482" s="29">
        <f t="shared" si="173"/>
        <v>1.817360018830071E-3</v>
      </c>
      <c r="AT482" s="29">
        <v>0</v>
      </c>
      <c r="AU482" s="29">
        <f t="shared" si="174"/>
        <v>0</v>
      </c>
      <c r="AV482" s="29">
        <v>198000</v>
      </c>
      <c r="AW482" s="29">
        <f t="shared" si="175"/>
        <v>1.3375306781256314E-3</v>
      </c>
    </row>
    <row r="483" spans="1:49">
      <c r="A483" s="2">
        <v>661</v>
      </c>
      <c r="B483" s="2" t="s">
        <v>205</v>
      </c>
      <c r="C483" s="2" t="s">
        <v>686</v>
      </c>
      <c r="D483" s="3">
        <v>281.39999999999998</v>
      </c>
      <c r="E483" s="3">
        <v>13.99</v>
      </c>
      <c r="F483" s="29">
        <v>0</v>
      </c>
      <c r="G483" s="29">
        <f t="shared" si="154"/>
        <v>0</v>
      </c>
      <c r="H483" s="29">
        <v>0</v>
      </c>
      <c r="I483" s="29">
        <f t="shared" si="155"/>
        <v>0</v>
      </c>
      <c r="J483" s="29">
        <v>0</v>
      </c>
      <c r="K483" s="29">
        <f t="shared" si="156"/>
        <v>0</v>
      </c>
      <c r="L483" s="29">
        <v>0</v>
      </c>
      <c r="M483" s="29">
        <f t="shared" si="157"/>
        <v>0</v>
      </c>
      <c r="N483" s="29">
        <v>0</v>
      </c>
      <c r="O483" s="29">
        <f t="shared" si="158"/>
        <v>0</v>
      </c>
      <c r="P483" s="29">
        <v>0</v>
      </c>
      <c r="Q483" s="29">
        <f t="shared" si="159"/>
        <v>0</v>
      </c>
      <c r="R483" s="29">
        <v>0</v>
      </c>
      <c r="S483" s="29">
        <f t="shared" si="160"/>
        <v>0</v>
      </c>
      <c r="T483" s="29">
        <v>0</v>
      </c>
      <c r="U483" s="29">
        <f t="shared" si="161"/>
        <v>0</v>
      </c>
      <c r="V483" s="29">
        <v>0</v>
      </c>
      <c r="W483" s="29">
        <f t="shared" si="162"/>
        <v>0</v>
      </c>
      <c r="X483" s="29">
        <v>0</v>
      </c>
      <c r="Y483" s="29">
        <f t="shared" si="163"/>
        <v>0</v>
      </c>
      <c r="Z483" s="29">
        <v>0</v>
      </c>
      <c r="AA483" s="29">
        <f t="shared" si="164"/>
        <v>0</v>
      </c>
      <c r="AB483" s="29">
        <v>0</v>
      </c>
      <c r="AC483" s="29">
        <f t="shared" si="165"/>
        <v>0</v>
      </c>
      <c r="AD483" s="29">
        <v>0</v>
      </c>
      <c r="AE483" s="29">
        <f t="shared" si="166"/>
        <v>0</v>
      </c>
      <c r="AF483" s="29">
        <v>0</v>
      </c>
      <c r="AG483" s="29">
        <f t="shared" si="167"/>
        <v>0</v>
      </c>
      <c r="AH483" s="29">
        <v>1859555.625</v>
      </c>
      <c r="AI483" s="29">
        <f t="shared" si="168"/>
        <v>7.6215968944413496E-3</v>
      </c>
      <c r="AJ483" s="29">
        <v>2085090.875</v>
      </c>
      <c r="AK483" s="29">
        <f t="shared" si="169"/>
        <v>8.1190626394396712E-3</v>
      </c>
      <c r="AL483" s="29">
        <v>0</v>
      </c>
      <c r="AM483" s="29">
        <f t="shared" si="170"/>
        <v>0</v>
      </c>
      <c r="AN483" s="29">
        <v>0</v>
      </c>
      <c r="AO483" s="29">
        <f t="shared" si="171"/>
        <v>0</v>
      </c>
      <c r="AP483" s="29">
        <v>0</v>
      </c>
      <c r="AQ483" s="29">
        <f t="shared" si="172"/>
        <v>0</v>
      </c>
      <c r="AR483" s="29">
        <v>0</v>
      </c>
      <c r="AS483" s="29">
        <f t="shared" si="173"/>
        <v>0</v>
      </c>
      <c r="AT483" s="29">
        <v>0</v>
      </c>
      <c r="AU483" s="29">
        <f t="shared" si="174"/>
        <v>0</v>
      </c>
      <c r="AV483" s="29">
        <v>0</v>
      </c>
      <c r="AW483" s="29">
        <f t="shared" si="175"/>
        <v>0</v>
      </c>
    </row>
    <row r="484" spans="1:49">
      <c r="A484" s="2">
        <v>662</v>
      </c>
      <c r="B484" s="2" t="s">
        <v>205</v>
      </c>
      <c r="C484" s="2" t="s">
        <v>687</v>
      </c>
      <c r="D484" s="3">
        <v>281.39999999999998</v>
      </c>
      <c r="E484" s="3">
        <v>22.12</v>
      </c>
      <c r="F484" s="29">
        <v>0</v>
      </c>
      <c r="G484" s="29">
        <f t="shared" si="154"/>
        <v>0</v>
      </c>
      <c r="H484" s="29">
        <v>0</v>
      </c>
      <c r="I484" s="29">
        <f t="shared" si="155"/>
        <v>0</v>
      </c>
      <c r="J484" s="29">
        <v>0</v>
      </c>
      <c r="K484" s="29">
        <f t="shared" si="156"/>
        <v>0</v>
      </c>
      <c r="L484" s="29">
        <v>0</v>
      </c>
      <c r="M484" s="29">
        <f t="shared" si="157"/>
        <v>0</v>
      </c>
      <c r="N484" s="29">
        <v>0</v>
      </c>
      <c r="O484" s="29">
        <f t="shared" si="158"/>
        <v>0</v>
      </c>
      <c r="P484" s="29">
        <v>0</v>
      </c>
      <c r="Q484" s="29">
        <f t="shared" si="159"/>
        <v>0</v>
      </c>
      <c r="R484" s="29">
        <v>0</v>
      </c>
      <c r="S484" s="29">
        <f t="shared" si="160"/>
        <v>0</v>
      </c>
      <c r="T484" s="29">
        <v>0</v>
      </c>
      <c r="U484" s="29">
        <f t="shared" si="161"/>
        <v>0</v>
      </c>
      <c r="V484" s="29">
        <v>0</v>
      </c>
      <c r="W484" s="29">
        <f t="shared" si="162"/>
        <v>0</v>
      </c>
      <c r="X484" s="29">
        <v>198684.453125</v>
      </c>
      <c r="Y484" s="29">
        <f t="shared" si="163"/>
        <v>5.402290837860968E-4</v>
      </c>
      <c r="Z484" s="29">
        <v>0</v>
      </c>
      <c r="AA484" s="29">
        <f t="shared" si="164"/>
        <v>0</v>
      </c>
      <c r="AB484" s="29">
        <v>0</v>
      </c>
      <c r="AC484" s="29">
        <f t="shared" si="165"/>
        <v>0</v>
      </c>
      <c r="AD484" s="29">
        <v>0</v>
      </c>
      <c r="AE484" s="29">
        <f t="shared" si="166"/>
        <v>0</v>
      </c>
      <c r="AF484" s="29">
        <v>0</v>
      </c>
      <c r="AG484" s="29">
        <f t="shared" si="167"/>
        <v>0</v>
      </c>
      <c r="AH484" s="29">
        <v>0</v>
      </c>
      <c r="AI484" s="29">
        <f t="shared" si="168"/>
        <v>0</v>
      </c>
      <c r="AJ484" s="29">
        <v>0</v>
      </c>
      <c r="AK484" s="29">
        <f t="shared" si="169"/>
        <v>0</v>
      </c>
      <c r="AL484" s="29">
        <v>0</v>
      </c>
      <c r="AM484" s="29">
        <f t="shared" si="170"/>
        <v>0</v>
      </c>
      <c r="AN484" s="29">
        <v>0</v>
      </c>
      <c r="AO484" s="29">
        <f t="shared" si="171"/>
        <v>0</v>
      </c>
      <c r="AP484" s="29">
        <v>0</v>
      </c>
      <c r="AQ484" s="29">
        <f t="shared" si="172"/>
        <v>0</v>
      </c>
      <c r="AR484" s="29">
        <v>0</v>
      </c>
      <c r="AS484" s="29">
        <f t="shared" si="173"/>
        <v>0</v>
      </c>
      <c r="AT484" s="29">
        <v>0</v>
      </c>
      <c r="AU484" s="29">
        <f t="shared" si="174"/>
        <v>0</v>
      </c>
      <c r="AV484" s="29">
        <v>0</v>
      </c>
      <c r="AW484" s="29">
        <f t="shared" si="175"/>
        <v>0</v>
      </c>
    </row>
    <row r="485" spans="1:49">
      <c r="A485" s="2">
        <v>663</v>
      </c>
      <c r="B485" s="2" t="s">
        <v>205</v>
      </c>
      <c r="C485" s="2" t="s">
        <v>688</v>
      </c>
      <c r="D485" s="3">
        <v>281.39999999999998</v>
      </c>
      <c r="E485" s="3">
        <v>26.75</v>
      </c>
      <c r="F485" s="29">
        <v>1890705.875</v>
      </c>
      <c r="G485" s="29">
        <f t="shared" si="154"/>
        <v>1.2682778439234248E-2</v>
      </c>
      <c r="H485" s="29">
        <v>0</v>
      </c>
      <c r="I485" s="29">
        <f t="shared" si="155"/>
        <v>0</v>
      </c>
      <c r="J485" s="29">
        <v>0</v>
      </c>
      <c r="K485" s="29">
        <f t="shared" si="156"/>
        <v>0</v>
      </c>
      <c r="L485" s="29">
        <v>3598000</v>
      </c>
      <c r="M485" s="29">
        <f t="shared" si="157"/>
        <v>4.0988261399217338E-3</v>
      </c>
      <c r="N485" s="29">
        <v>0</v>
      </c>
      <c r="O485" s="29">
        <f t="shared" si="158"/>
        <v>0</v>
      </c>
      <c r="P485" s="29">
        <v>5044634.5</v>
      </c>
      <c r="Q485" s="29">
        <f t="shared" si="159"/>
        <v>5.2250611800574468E-3</v>
      </c>
      <c r="R485" s="29">
        <v>0</v>
      </c>
      <c r="S485" s="29">
        <f t="shared" si="160"/>
        <v>0</v>
      </c>
      <c r="T485" s="29">
        <v>0</v>
      </c>
      <c r="U485" s="29">
        <f t="shared" si="161"/>
        <v>0</v>
      </c>
      <c r="V485" s="29">
        <v>0</v>
      </c>
      <c r="W485" s="29">
        <f t="shared" si="162"/>
        <v>0</v>
      </c>
      <c r="X485" s="29">
        <v>0</v>
      </c>
      <c r="Y485" s="29">
        <f t="shared" si="163"/>
        <v>0</v>
      </c>
      <c r="Z485" s="29">
        <v>1575407.375</v>
      </c>
      <c r="AA485" s="29">
        <f t="shared" si="164"/>
        <v>6.0129497606229067E-3</v>
      </c>
      <c r="AB485" s="29">
        <v>3064475.75</v>
      </c>
      <c r="AC485" s="29">
        <f t="shared" si="165"/>
        <v>1.0024880171032433E-2</v>
      </c>
      <c r="AD485" s="29">
        <v>0</v>
      </c>
      <c r="AE485" s="29">
        <f t="shared" si="166"/>
        <v>0</v>
      </c>
      <c r="AF485" s="29">
        <v>4040365.75</v>
      </c>
      <c r="AG485" s="29">
        <f t="shared" si="167"/>
        <v>1.9033516456273349E-2</v>
      </c>
      <c r="AH485" s="29">
        <v>2616444.5</v>
      </c>
      <c r="AI485" s="29">
        <f t="shared" si="168"/>
        <v>1.0723790677505627E-2</v>
      </c>
      <c r="AJ485" s="29">
        <v>2201718.5</v>
      </c>
      <c r="AK485" s="29">
        <f t="shared" si="169"/>
        <v>8.5731948809728269E-3</v>
      </c>
      <c r="AL485" s="29">
        <v>2719222.75</v>
      </c>
      <c r="AM485" s="29">
        <f t="shared" si="170"/>
        <v>2.397738538397395E-2</v>
      </c>
      <c r="AN485" s="29">
        <v>4903005.5</v>
      </c>
      <c r="AO485" s="29">
        <f t="shared" si="171"/>
        <v>4.3484938113553202E-2</v>
      </c>
      <c r="AP485" s="29">
        <v>6875706.5</v>
      </c>
      <c r="AQ485" s="29">
        <f t="shared" si="172"/>
        <v>5.7427699188956786E-2</v>
      </c>
      <c r="AR485" s="29">
        <v>4175082.25</v>
      </c>
      <c r="AS485" s="29">
        <f t="shared" si="173"/>
        <v>4.0188705277950716E-2</v>
      </c>
      <c r="AT485" s="29">
        <v>0</v>
      </c>
      <c r="AU485" s="29">
        <f t="shared" si="174"/>
        <v>0</v>
      </c>
      <c r="AV485" s="29">
        <v>12884497</v>
      </c>
      <c r="AW485" s="29">
        <f t="shared" si="175"/>
        <v>8.7037424291503351E-2</v>
      </c>
    </row>
    <row r="486" spans="1:49">
      <c r="A486" s="2">
        <v>664</v>
      </c>
      <c r="B486" s="2" t="s">
        <v>205</v>
      </c>
      <c r="C486" s="2" t="s">
        <v>689</v>
      </c>
      <c r="D486" s="3">
        <v>282.48</v>
      </c>
      <c r="E486" s="3">
        <v>26.74</v>
      </c>
      <c r="F486" s="29">
        <v>1470635.25</v>
      </c>
      <c r="G486" s="29">
        <f t="shared" si="154"/>
        <v>9.8649616988564486E-3</v>
      </c>
      <c r="H486" s="29">
        <v>0</v>
      </c>
      <c r="I486" s="29">
        <f t="shared" si="155"/>
        <v>0</v>
      </c>
      <c r="J486" s="29">
        <v>3511542.75</v>
      </c>
      <c r="K486" s="29">
        <f t="shared" si="156"/>
        <v>5.1024249492381017E-3</v>
      </c>
      <c r="L486" s="29">
        <v>0</v>
      </c>
      <c r="M486" s="29">
        <f t="shared" si="157"/>
        <v>0</v>
      </c>
      <c r="N486" s="29">
        <v>0</v>
      </c>
      <c r="O486" s="29">
        <f t="shared" si="158"/>
        <v>0</v>
      </c>
      <c r="P486" s="29">
        <v>3912275.75</v>
      </c>
      <c r="Q486" s="29">
        <f t="shared" si="159"/>
        <v>4.0522024235859176E-3</v>
      </c>
      <c r="R486" s="29">
        <v>1662864</v>
      </c>
      <c r="S486" s="29">
        <f t="shared" si="160"/>
        <v>1.5549848273865325E-3</v>
      </c>
      <c r="T486" s="29">
        <v>4297255</v>
      </c>
      <c r="U486" s="29">
        <f t="shared" si="161"/>
        <v>4.3612414620243616E-3</v>
      </c>
      <c r="V486" s="29">
        <v>2471314.25</v>
      </c>
      <c r="W486" s="29">
        <f t="shared" si="162"/>
        <v>5.9938536164621404E-3</v>
      </c>
      <c r="X486" s="29">
        <v>306189.5</v>
      </c>
      <c r="Y486" s="29">
        <f t="shared" si="163"/>
        <v>8.325385829049028E-4</v>
      </c>
      <c r="Z486" s="29">
        <v>0</v>
      </c>
      <c r="AA486" s="29">
        <f t="shared" si="164"/>
        <v>0</v>
      </c>
      <c r="AB486" s="29">
        <v>2929816.25</v>
      </c>
      <c r="AC486" s="29">
        <f t="shared" si="165"/>
        <v>9.5843658835915412E-3</v>
      </c>
      <c r="AD486" s="29">
        <v>1430000</v>
      </c>
      <c r="AE486" s="29">
        <f t="shared" si="166"/>
        <v>6.6677427874351144E-3</v>
      </c>
      <c r="AF486" s="29">
        <v>1230994.25</v>
      </c>
      <c r="AG486" s="29">
        <f t="shared" si="167"/>
        <v>5.7990169120092335E-3</v>
      </c>
      <c r="AH486" s="29">
        <v>1403888.875</v>
      </c>
      <c r="AI486" s="29">
        <f t="shared" si="168"/>
        <v>5.7539957105831449E-3</v>
      </c>
      <c r="AJ486" s="29">
        <v>3016770.25</v>
      </c>
      <c r="AK486" s="29">
        <f t="shared" si="169"/>
        <v>1.1746896464907352E-2</v>
      </c>
      <c r="AL486" s="29">
        <v>3675108.5</v>
      </c>
      <c r="AM486" s="29">
        <f t="shared" si="170"/>
        <v>3.2406132536372173E-2</v>
      </c>
      <c r="AN486" s="29">
        <v>0</v>
      </c>
      <c r="AO486" s="29">
        <f t="shared" si="171"/>
        <v>0</v>
      </c>
      <c r="AP486" s="29">
        <v>4432746.5</v>
      </c>
      <c r="AQ486" s="29">
        <f t="shared" si="172"/>
        <v>3.7023458255948105E-2</v>
      </c>
      <c r="AR486" s="29">
        <v>0</v>
      </c>
      <c r="AS486" s="29">
        <f t="shared" si="173"/>
        <v>0</v>
      </c>
      <c r="AT486" s="29">
        <v>5634563.5</v>
      </c>
      <c r="AU486" s="29">
        <f t="shared" si="174"/>
        <v>4.0867025259574155E-2</v>
      </c>
      <c r="AV486" s="29">
        <v>0</v>
      </c>
      <c r="AW486" s="29">
        <f t="shared" si="175"/>
        <v>0</v>
      </c>
    </row>
    <row r="487" spans="1:49">
      <c r="A487" s="2">
        <v>665</v>
      </c>
      <c r="B487" s="2" t="s">
        <v>205</v>
      </c>
      <c r="C487" s="2" t="s">
        <v>690</v>
      </c>
      <c r="D487" s="3">
        <v>282.95999999999998</v>
      </c>
      <c r="E487" s="3">
        <v>26.74</v>
      </c>
      <c r="F487" s="29">
        <v>611082.375</v>
      </c>
      <c r="G487" s="29">
        <f t="shared" si="154"/>
        <v>4.0991158237375534E-3</v>
      </c>
      <c r="H487" s="29">
        <v>0</v>
      </c>
      <c r="I487" s="29">
        <f t="shared" si="155"/>
        <v>0</v>
      </c>
      <c r="J487" s="29">
        <v>0</v>
      </c>
      <c r="K487" s="29">
        <f t="shared" si="156"/>
        <v>0</v>
      </c>
      <c r="L487" s="29">
        <v>0</v>
      </c>
      <c r="M487" s="29">
        <f t="shared" si="157"/>
        <v>0</v>
      </c>
      <c r="N487" s="29">
        <v>646333.3125</v>
      </c>
      <c r="O487" s="29">
        <f t="shared" si="158"/>
        <v>6.2258806078736926E-4</v>
      </c>
      <c r="P487" s="29">
        <v>0</v>
      </c>
      <c r="Q487" s="29">
        <f t="shared" si="159"/>
        <v>0</v>
      </c>
      <c r="R487" s="29">
        <v>0</v>
      </c>
      <c r="S487" s="29">
        <f t="shared" si="160"/>
        <v>0</v>
      </c>
      <c r="T487" s="29">
        <v>0</v>
      </c>
      <c r="U487" s="29">
        <f t="shared" si="161"/>
        <v>0</v>
      </c>
      <c r="V487" s="29">
        <v>0</v>
      </c>
      <c r="W487" s="29">
        <f t="shared" si="162"/>
        <v>0</v>
      </c>
      <c r="X487" s="29">
        <v>225852.625</v>
      </c>
      <c r="Y487" s="29">
        <f t="shared" si="163"/>
        <v>6.1410017117782432E-4</v>
      </c>
      <c r="Z487" s="29">
        <v>0</v>
      </c>
      <c r="AA487" s="29">
        <f t="shared" si="164"/>
        <v>0</v>
      </c>
      <c r="AB487" s="29">
        <v>0</v>
      </c>
      <c r="AC487" s="29">
        <f t="shared" si="165"/>
        <v>0</v>
      </c>
      <c r="AD487" s="29">
        <v>0</v>
      </c>
      <c r="AE487" s="29">
        <f t="shared" si="166"/>
        <v>0</v>
      </c>
      <c r="AF487" s="29">
        <v>352045.71875</v>
      </c>
      <c r="AG487" s="29">
        <f t="shared" si="167"/>
        <v>1.6584310420878865E-3</v>
      </c>
      <c r="AH487" s="29">
        <v>1172888.875</v>
      </c>
      <c r="AI487" s="29">
        <f t="shared" si="168"/>
        <v>4.8072163516080938E-3</v>
      </c>
      <c r="AJ487" s="29">
        <v>0</v>
      </c>
      <c r="AK487" s="29">
        <f t="shared" si="169"/>
        <v>0</v>
      </c>
      <c r="AL487" s="29">
        <v>0</v>
      </c>
      <c r="AM487" s="29">
        <f t="shared" si="170"/>
        <v>0</v>
      </c>
      <c r="AN487" s="29">
        <v>0</v>
      </c>
      <c r="AO487" s="29">
        <f t="shared" si="171"/>
        <v>0</v>
      </c>
      <c r="AP487" s="29">
        <v>0</v>
      </c>
      <c r="AQ487" s="29">
        <f t="shared" si="172"/>
        <v>0</v>
      </c>
      <c r="AR487" s="29">
        <v>0</v>
      </c>
      <c r="AS487" s="29">
        <f t="shared" si="173"/>
        <v>0</v>
      </c>
      <c r="AT487" s="29">
        <v>0</v>
      </c>
      <c r="AU487" s="29">
        <f t="shared" si="174"/>
        <v>0</v>
      </c>
      <c r="AV487" s="29">
        <v>0</v>
      </c>
      <c r="AW487" s="29">
        <f t="shared" si="175"/>
        <v>0</v>
      </c>
    </row>
    <row r="488" spans="1:49">
      <c r="A488" s="2">
        <v>666</v>
      </c>
      <c r="B488" s="2" t="s">
        <v>205</v>
      </c>
      <c r="C488" s="2" t="s">
        <v>691</v>
      </c>
      <c r="D488" s="3">
        <v>283.2</v>
      </c>
      <c r="E488" s="3">
        <v>16.399999999999999</v>
      </c>
      <c r="F488" s="29">
        <v>0</v>
      </c>
      <c r="G488" s="29">
        <f t="shared" si="154"/>
        <v>0</v>
      </c>
      <c r="H488" s="29">
        <v>0</v>
      </c>
      <c r="I488" s="29">
        <f t="shared" si="155"/>
        <v>0</v>
      </c>
      <c r="J488" s="29">
        <v>0</v>
      </c>
      <c r="K488" s="29">
        <f t="shared" si="156"/>
        <v>0</v>
      </c>
      <c r="L488" s="29">
        <v>0</v>
      </c>
      <c r="M488" s="29">
        <f t="shared" si="157"/>
        <v>0</v>
      </c>
      <c r="N488" s="29">
        <v>0</v>
      </c>
      <c r="O488" s="29">
        <f t="shared" si="158"/>
        <v>0</v>
      </c>
      <c r="P488" s="29">
        <v>0</v>
      </c>
      <c r="Q488" s="29">
        <f t="shared" si="159"/>
        <v>0</v>
      </c>
      <c r="R488" s="29">
        <v>0</v>
      </c>
      <c r="S488" s="29">
        <f t="shared" si="160"/>
        <v>0</v>
      </c>
      <c r="T488" s="29">
        <v>0</v>
      </c>
      <c r="U488" s="29">
        <f t="shared" si="161"/>
        <v>0</v>
      </c>
      <c r="V488" s="29">
        <v>0</v>
      </c>
      <c r="W488" s="29">
        <f t="shared" si="162"/>
        <v>0</v>
      </c>
      <c r="X488" s="29">
        <v>0</v>
      </c>
      <c r="Y488" s="29">
        <f t="shared" si="163"/>
        <v>0</v>
      </c>
      <c r="Z488" s="29">
        <v>0</v>
      </c>
      <c r="AA488" s="29">
        <f t="shared" si="164"/>
        <v>0</v>
      </c>
      <c r="AB488" s="29">
        <v>0</v>
      </c>
      <c r="AC488" s="29">
        <f t="shared" si="165"/>
        <v>0</v>
      </c>
      <c r="AD488" s="29">
        <v>0</v>
      </c>
      <c r="AE488" s="29">
        <f t="shared" si="166"/>
        <v>0</v>
      </c>
      <c r="AF488" s="29">
        <v>0</v>
      </c>
      <c r="AG488" s="29">
        <f t="shared" si="167"/>
        <v>0</v>
      </c>
      <c r="AH488" s="29">
        <v>0</v>
      </c>
      <c r="AI488" s="29">
        <f t="shared" si="168"/>
        <v>0</v>
      </c>
      <c r="AJ488" s="29">
        <v>0</v>
      </c>
      <c r="AK488" s="29">
        <f t="shared" si="169"/>
        <v>0</v>
      </c>
      <c r="AL488" s="29">
        <v>0</v>
      </c>
      <c r="AM488" s="29">
        <f t="shared" si="170"/>
        <v>0</v>
      </c>
      <c r="AN488" s="29">
        <v>0</v>
      </c>
      <c r="AO488" s="29">
        <f t="shared" si="171"/>
        <v>0</v>
      </c>
      <c r="AP488" s="29">
        <v>199085.71875</v>
      </c>
      <c r="AQ488" s="29">
        <f t="shared" si="172"/>
        <v>1.6628159985002638E-3</v>
      </c>
      <c r="AR488" s="29">
        <v>0</v>
      </c>
      <c r="AS488" s="29">
        <f t="shared" si="173"/>
        <v>0</v>
      </c>
      <c r="AT488" s="29">
        <v>0</v>
      </c>
      <c r="AU488" s="29">
        <f t="shared" si="174"/>
        <v>0</v>
      </c>
      <c r="AV488" s="29">
        <v>0</v>
      </c>
      <c r="AW488" s="29">
        <f t="shared" si="175"/>
        <v>0</v>
      </c>
    </row>
    <row r="489" spans="1:49">
      <c r="A489" s="2">
        <v>667</v>
      </c>
      <c r="B489" s="2" t="s">
        <v>205</v>
      </c>
      <c r="C489" s="2" t="s">
        <v>692</v>
      </c>
      <c r="D489" s="3">
        <v>283.44</v>
      </c>
      <c r="E489" s="3">
        <v>16.43</v>
      </c>
      <c r="F489" s="29">
        <v>0</v>
      </c>
      <c r="G489" s="29">
        <f t="shared" si="154"/>
        <v>0</v>
      </c>
      <c r="H489" s="29">
        <v>0</v>
      </c>
      <c r="I489" s="29">
        <f t="shared" si="155"/>
        <v>0</v>
      </c>
      <c r="J489" s="29">
        <v>0</v>
      </c>
      <c r="K489" s="29">
        <f t="shared" si="156"/>
        <v>0</v>
      </c>
      <c r="L489" s="29">
        <v>0</v>
      </c>
      <c r="M489" s="29">
        <f t="shared" si="157"/>
        <v>0</v>
      </c>
      <c r="N489" s="29">
        <v>0</v>
      </c>
      <c r="O489" s="29">
        <f t="shared" si="158"/>
        <v>0</v>
      </c>
      <c r="P489" s="29">
        <v>0</v>
      </c>
      <c r="Q489" s="29">
        <f t="shared" si="159"/>
        <v>0</v>
      </c>
      <c r="R489" s="29">
        <v>0</v>
      </c>
      <c r="S489" s="29">
        <f t="shared" si="160"/>
        <v>0</v>
      </c>
      <c r="T489" s="29">
        <v>0</v>
      </c>
      <c r="U489" s="29">
        <f t="shared" si="161"/>
        <v>0</v>
      </c>
      <c r="V489" s="29">
        <v>0</v>
      </c>
      <c r="W489" s="29">
        <f t="shared" si="162"/>
        <v>0</v>
      </c>
      <c r="X489" s="29">
        <v>0</v>
      </c>
      <c r="Y489" s="29">
        <f t="shared" si="163"/>
        <v>0</v>
      </c>
      <c r="Z489" s="29">
        <v>0</v>
      </c>
      <c r="AA489" s="29">
        <f t="shared" si="164"/>
        <v>0</v>
      </c>
      <c r="AB489" s="29">
        <v>0</v>
      </c>
      <c r="AC489" s="29">
        <f t="shared" si="165"/>
        <v>0</v>
      </c>
      <c r="AD489" s="29">
        <v>0</v>
      </c>
      <c r="AE489" s="29">
        <f t="shared" si="166"/>
        <v>0</v>
      </c>
      <c r="AF489" s="29">
        <v>0</v>
      </c>
      <c r="AG489" s="29">
        <f t="shared" si="167"/>
        <v>0</v>
      </c>
      <c r="AH489" s="29">
        <v>0</v>
      </c>
      <c r="AI489" s="29">
        <f t="shared" si="168"/>
        <v>0</v>
      </c>
      <c r="AJ489" s="29">
        <v>0</v>
      </c>
      <c r="AK489" s="29">
        <f t="shared" si="169"/>
        <v>0</v>
      </c>
      <c r="AL489" s="29">
        <v>0</v>
      </c>
      <c r="AM489" s="29">
        <f t="shared" si="170"/>
        <v>0</v>
      </c>
      <c r="AN489" s="29">
        <v>0</v>
      </c>
      <c r="AO489" s="29">
        <f t="shared" si="171"/>
        <v>0</v>
      </c>
      <c r="AP489" s="29">
        <v>236228.5625</v>
      </c>
      <c r="AQ489" s="29">
        <f t="shared" si="172"/>
        <v>1.97304274507495E-3</v>
      </c>
      <c r="AR489" s="29">
        <v>612114.28125</v>
      </c>
      <c r="AS489" s="29">
        <f t="shared" si="173"/>
        <v>5.8921187589971152E-3</v>
      </c>
      <c r="AT489" s="29">
        <v>0</v>
      </c>
      <c r="AU489" s="29">
        <f t="shared" si="174"/>
        <v>0</v>
      </c>
      <c r="AV489" s="29">
        <v>0</v>
      </c>
      <c r="AW489" s="29">
        <f t="shared" si="175"/>
        <v>0</v>
      </c>
    </row>
    <row r="490" spans="1:49">
      <c r="A490" s="2">
        <v>668</v>
      </c>
      <c r="B490" s="2" t="s">
        <v>205</v>
      </c>
      <c r="C490" s="2" t="s">
        <v>693</v>
      </c>
      <c r="D490" s="3">
        <v>284.04000000000002</v>
      </c>
      <c r="E490" s="3">
        <v>26.74</v>
      </c>
      <c r="F490" s="29">
        <v>0</v>
      </c>
      <c r="G490" s="29">
        <f t="shared" si="154"/>
        <v>0</v>
      </c>
      <c r="H490" s="29">
        <v>0</v>
      </c>
      <c r="I490" s="29">
        <f t="shared" si="155"/>
        <v>0</v>
      </c>
      <c r="J490" s="29">
        <v>27000</v>
      </c>
      <c r="K490" s="29">
        <f t="shared" si="156"/>
        <v>3.9232178970177348E-5</v>
      </c>
      <c r="L490" s="29">
        <v>38111.109375</v>
      </c>
      <c r="M490" s="29">
        <f t="shared" si="157"/>
        <v>4.3416012042152932E-5</v>
      </c>
      <c r="N490" s="29">
        <v>0</v>
      </c>
      <c r="O490" s="29">
        <f t="shared" si="158"/>
        <v>0</v>
      </c>
      <c r="P490" s="29">
        <v>0</v>
      </c>
      <c r="Q490" s="29">
        <f t="shared" si="159"/>
        <v>0</v>
      </c>
      <c r="R490" s="29">
        <v>0</v>
      </c>
      <c r="S490" s="29">
        <f t="shared" si="160"/>
        <v>0</v>
      </c>
      <c r="T490" s="29">
        <v>0</v>
      </c>
      <c r="U490" s="29">
        <f t="shared" si="161"/>
        <v>0</v>
      </c>
      <c r="V490" s="29">
        <v>0</v>
      </c>
      <c r="W490" s="29">
        <f t="shared" si="162"/>
        <v>0</v>
      </c>
      <c r="X490" s="29">
        <v>0</v>
      </c>
      <c r="Y490" s="29">
        <f t="shared" si="163"/>
        <v>0</v>
      </c>
      <c r="Z490" s="29">
        <v>0</v>
      </c>
      <c r="AA490" s="29">
        <f t="shared" si="164"/>
        <v>0</v>
      </c>
      <c r="AB490" s="29">
        <v>0</v>
      </c>
      <c r="AC490" s="29">
        <f t="shared" si="165"/>
        <v>0</v>
      </c>
      <c r="AD490" s="29">
        <v>41244.4453125</v>
      </c>
      <c r="AE490" s="29">
        <f t="shared" si="166"/>
        <v>1.9231283409383489E-4</v>
      </c>
      <c r="AF490" s="29">
        <v>0</v>
      </c>
      <c r="AG490" s="29">
        <f t="shared" si="167"/>
        <v>0</v>
      </c>
      <c r="AH490" s="29">
        <v>22555.5546875</v>
      </c>
      <c r="AI490" s="29">
        <f t="shared" si="168"/>
        <v>9.24464658370475E-5</v>
      </c>
      <c r="AJ490" s="29">
        <v>0</v>
      </c>
      <c r="AK490" s="29">
        <f t="shared" si="169"/>
        <v>0</v>
      </c>
      <c r="AL490" s="29">
        <v>0</v>
      </c>
      <c r="AM490" s="29">
        <f t="shared" si="170"/>
        <v>0</v>
      </c>
      <c r="AN490" s="29">
        <v>0</v>
      </c>
      <c r="AO490" s="29">
        <f t="shared" si="171"/>
        <v>0</v>
      </c>
      <c r="AP490" s="29">
        <v>0</v>
      </c>
      <c r="AQ490" s="29">
        <f t="shared" si="172"/>
        <v>0</v>
      </c>
      <c r="AR490" s="29">
        <v>165388.234375</v>
      </c>
      <c r="AS490" s="29">
        <f t="shared" si="173"/>
        <v>1.5920019318751174E-3</v>
      </c>
      <c r="AT490" s="29">
        <v>106327.2734375</v>
      </c>
      <c r="AU490" s="29">
        <f t="shared" si="174"/>
        <v>7.7118296197246873E-4</v>
      </c>
      <c r="AV490" s="29">
        <v>0</v>
      </c>
      <c r="AW490" s="29">
        <f t="shared" si="175"/>
        <v>0</v>
      </c>
    </row>
    <row r="491" spans="1:49">
      <c r="A491" s="2">
        <v>669</v>
      </c>
      <c r="B491" s="2" t="s">
        <v>205</v>
      </c>
      <c r="C491" s="2" t="s">
        <v>694</v>
      </c>
      <c r="D491" s="3">
        <v>285.12</v>
      </c>
      <c r="E491" s="3">
        <v>22.12</v>
      </c>
      <c r="F491" s="29">
        <v>0</v>
      </c>
      <c r="G491" s="29">
        <f t="shared" si="154"/>
        <v>0</v>
      </c>
      <c r="H491" s="29">
        <v>0</v>
      </c>
      <c r="I491" s="29">
        <f t="shared" si="155"/>
        <v>0</v>
      </c>
      <c r="J491" s="29">
        <v>0</v>
      </c>
      <c r="K491" s="29">
        <f t="shared" si="156"/>
        <v>0</v>
      </c>
      <c r="L491" s="29">
        <v>0</v>
      </c>
      <c r="M491" s="29">
        <f t="shared" si="157"/>
        <v>0</v>
      </c>
      <c r="N491" s="29">
        <v>0</v>
      </c>
      <c r="O491" s="29">
        <f t="shared" si="158"/>
        <v>0</v>
      </c>
      <c r="P491" s="29">
        <v>0</v>
      </c>
      <c r="Q491" s="29">
        <f t="shared" si="159"/>
        <v>0</v>
      </c>
      <c r="R491" s="29">
        <v>0</v>
      </c>
      <c r="S491" s="29">
        <f t="shared" si="160"/>
        <v>0</v>
      </c>
      <c r="T491" s="29">
        <v>0</v>
      </c>
      <c r="U491" s="29">
        <f t="shared" si="161"/>
        <v>0</v>
      </c>
      <c r="V491" s="29">
        <v>842250</v>
      </c>
      <c r="W491" s="29">
        <f t="shared" si="162"/>
        <v>2.042768623401592E-3</v>
      </c>
      <c r="X491" s="29">
        <v>2981049</v>
      </c>
      <c r="Y491" s="29">
        <f t="shared" si="163"/>
        <v>8.1055630909292378E-3</v>
      </c>
      <c r="Z491" s="29">
        <v>473386.65625</v>
      </c>
      <c r="AA491" s="29">
        <f t="shared" si="164"/>
        <v>1.8068026254990177E-3</v>
      </c>
      <c r="AB491" s="29">
        <v>0</v>
      </c>
      <c r="AC491" s="29">
        <f t="shared" si="165"/>
        <v>0</v>
      </c>
      <c r="AD491" s="29">
        <v>0</v>
      </c>
      <c r="AE491" s="29">
        <f t="shared" si="166"/>
        <v>0</v>
      </c>
      <c r="AF491" s="29">
        <v>0</v>
      </c>
      <c r="AG491" s="29">
        <f t="shared" si="167"/>
        <v>0</v>
      </c>
      <c r="AH491" s="29">
        <v>0</v>
      </c>
      <c r="AI491" s="29">
        <f t="shared" si="168"/>
        <v>0</v>
      </c>
      <c r="AJ491" s="29">
        <v>0</v>
      </c>
      <c r="AK491" s="29">
        <f t="shared" si="169"/>
        <v>0</v>
      </c>
      <c r="AL491" s="29">
        <v>0</v>
      </c>
      <c r="AM491" s="29">
        <f t="shared" si="170"/>
        <v>0</v>
      </c>
      <c r="AN491" s="29">
        <v>0</v>
      </c>
      <c r="AO491" s="29">
        <f t="shared" si="171"/>
        <v>0</v>
      </c>
      <c r="AP491" s="29">
        <v>0</v>
      </c>
      <c r="AQ491" s="29">
        <f t="shared" si="172"/>
        <v>0</v>
      </c>
      <c r="AR491" s="29">
        <v>0</v>
      </c>
      <c r="AS491" s="29">
        <f t="shared" si="173"/>
        <v>0</v>
      </c>
      <c r="AT491" s="29">
        <v>0</v>
      </c>
      <c r="AU491" s="29">
        <f t="shared" si="174"/>
        <v>0</v>
      </c>
      <c r="AV491" s="29">
        <v>0</v>
      </c>
      <c r="AW491" s="29">
        <f t="shared" si="175"/>
        <v>0</v>
      </c>
    </row>
    <row r="492" spans="1:49">
      <c r="A492" s="2">
        <v>670</v>
      </c>
      <c r="B492" s="2" t="s">
        <v>205</v>
      </c>
      <c r="C492" s="2" t="s">
        <v>695</v>
      </c>
      <c r="D492" s="3">
        <v>285.12</v>
      </c>
      <c r="E492" s="3">
        <v>25.19</v>
      </c>
      <c r="F492" s="29">
        <v>0</v>
      </c>
      <c r="G492" s="29">
        <f t="shared" si="154"/>
        <v>0</v>
      </c>
      <c r="H492" s="29">
        <v>0</v>
      </c>
      <c r="I492" s="29">
        <f t="shared" si="155"/>
        <v>0</v>
      </c>
      <c r="J492" s="29">
        <v>0</v>
      </c>
      <c r="K492" s="29">
        <f t="shared" si="156"/>
        <v>0</v>
      </c>
      <c r="L492" s="29">
        <v>0</v>
      </c>
      <c r="M492" s="29">
        <f t="shared" si="157"/>
        <v>0</v>
      </c>
      <c r="N492" s="29">
        <v>0</v>
      </c>
      <c r="O492" s="29">
        <f t="shared" si="158"/>
        <v>0</v>
      </c>
      <c r="P492" s="29">
        <v>0</v>
      </c>
      <c r="Q492" s="29">
        <f t="shared" si="159"/>
        <v>0</v>
      </c>
      <c r="R492" s="29">
        <v>0</v>
      </c>
      <c r="S492" s="29">
        <f t="shared" si="160"/>
        <v>0</v>
      </c>
      <c r="T492" s="29">
        <v>1801904.75</v>
      </c>
      <c r="U492" s="29">
        <f t="shared" si="161"/>
        <v>1.8287352522293051E-3</v>
      </c>
      <c r="V492" s="29">
        <v>0</v>
      </c>
      <c r="W492" s="29">
        <f t="shared" si="162"/>
        <v>0</v>
      </c>
      <c r="X492" s="29">
        <v>0</v>
      </c>
      <c r="Y492" s="29">
        <f t="shared" si="163"/>
        <v>0</v>
      </c>
      <c r="Z492" s="29">
        <v>0</v>
      </c>
      <c r="AA492" s="29">
        <f t="shared" si="164"/>
        <v>0</v>
      </c>
      <c r="AB492" s="29">
        <v>0</v>
      </c>
      <c r="AC492" s="29">
        <f t="shared" si="165"/>
        <v>0</v>
      </c>
      <c r="AD492" s="29">
        <v>0</v>
      </c>
      <c r="AE492" s="29">
        <f t="shared" si="166"/>
        <v>0</v>
      </c>
      <c r="AF492" s="29">
        <v>0</v>
      </c>
      <c r="AG492" s="29">
        <f t="shared" si="167"/>
        <v>0</v>
      </c>
      <c r="AH492" s="29">
        <v>0</v>
      </c>
      <c r="AI492" s="29">
        <f t="shared" si="168"/>
        <v>0</v>
      </c>
      <c r="AJ492" s="29">
        <v>0</v>
      </c>
      <c r="AK492" s="29">
        <f t="shared" si="169"/>
        <v>0</v>
      </c>
      <c r="AL492" s="29">
        <v>0</v>
      </c>
      <c r="AM492" s="29">
        <f t="shared" si="170"/>
        <v>0</v>
      </c>
      <c r="AN492" s="29">
        <v>0</v>
      </c>
      <c r="AO492" s="29">
        <f t="shared" si="171"/>
        <v>0</v>
      </c>
      <c r="AP492" s="29">
        <v>0</v>
      </c>
      <c r="AQ492" s="29">
        <f t="shared" si="172"/>
        <v>0</v>
      </c>
      <c r="AR492" s="29">
        <v>0</v>
      </c>
      <c r="AS492" s="29">
        <f t="shared" si="173"/>
        <v>0</v>
      </c>
      <c r="AT492" s="29">
        <v>0</v>
      </c>
      <c r="AU492" s="29">
        <f t="shared" si="174"/>
        <v>0</v>
      </c>
      <c r="AV492" s="29">
        <v>0</v>
      </c>
      <c r="AW492" s="29">
        <f t="shared" si="175"/>
        <v>0</v>
      </c>
    </row>
    <row r="493" spans="1:49">
      <c r="A493" s="2">
        <v>671</v>
      </c>
      <c r="B493" s="2" t="s">
        <v>205</v>
      </c>
      <c r="C493" s="2" t="s">
        <v>696</v>
      </c>
      <c r="D493" s="3">
        <v>285.32310000000001</v>
      </c>
      <c r="E493" s="3">
        <v>21.31</v>
      </c>
      <c r="F493" s="29">
        <v>0</v>
      </c>
      <c r="G493" s="29">
        <f t="shared" si="154"/>
        <v>0</v>
      </c>
      <c r="H493" s="29">
        <v>0</v>
      </c>
      <c r="I493" s="29">
        <f t="shared" si="155"/>
        <v>0</v>
      </c>
      <c r="J493" s="29">
        <v>0</v>
      </c>
      <c r="K493" s="29">
        <f t="shared" si="156"/>
        <v>0</v>
      </c>
      <c r="L493" s="29">
        <v>0</v>
      </c>
      <c r="M493" s="29">
        <f t="shared" si="157"/>
        <v>0</v>
      </c>
      <c r="N493" s="29">
        <v>0</v>
      </c>
      <c r="O493" s="29">
        <f t="shared" si="158"/>
        <v>0</v>
      </c>
      <c r="P493" s="29">
        <v>0</v>
      </c>
      <c r="Q493" s="29">
        <f t="shared" si="159"/>
        <v>0</v>
      </c>
      <c r="R493" s="29">
        <v>0</v>
      </c>
      <c r="S493" s="29">
        <f t="shared" si="160"/>
        <v>0</v>
      </c>
      <c r="T493" s="29">
        <v>0</v>
      </c>
      <c r="U493" s="29">
        <f t="shared" si="161"/>
        <v>0</v>
      </c>
      <c r="V493" s="29">
        <v>0</v>
      </c>
      <c r="W493" s="29">
        <f t="shared" si="162"/>
        <v>0</v>
      </c>
      <c r="X493" s="29">
        <v>0</v>
      </c>
      <c r="Y493" s="29">
        <f t="shared" si="163"/>
        <v>0</v>
      </c>
      <c r="Z493" s="29">
        <v>702800</v>
      </c>
      <c r="AA493" s="29">
        <f t="shared" si="164"/>
        <v>2.6824179947524864E-3</v>
      </c>
      <c r="AB493" s="29">
        <v>532000</v>
      </c>
      <c r="AC493" s="29">
        <f t="shared" si="165"/>
        <v>1.7403421289887036E-3</v>
      </c>
      <c r="AD493" s="29">
        <v>164000</v>
      </c>
      <c r="AE493" s="29">
        <f t="shared" si="166"/>
        <v>7.6469217981773338E-4</v>
      </c>
      <c r="AF493" s="29">
        <v>225600</v>
      </c>
      <c r="AG493" s="29">
        <f t="shared" si="167"/>
        <v>1.0627654965482439E-3</v>
      </c>
      <c r="AH493" s="29">
        <v>0</v>
      </c>
      <c r="AI493" s="29">
        <f t="shared" si="168"/>
        <v>0</v>
      </c>
      <c r="AJ493" s="29">
        <v>0</v>
      </c>
      <c r="AK493" s="29">
        <f t="shared" si="169"/>
        <v>0</v>
      </c>
      <c r="AL493" s="29">
        <v>0</v>
      </c>
      <c r="AM493" s="29">
        <f t="shared" si="170"/>
        <v>0</v>
      </c>
      <c r="AN493" s="29">
        <v>0</v>
      </c>
      <c r="AO493" s="29">
        <f t="shared" si="171"/>
        <v>0</v>
      </c>
      <c r="AP493" s="29">
        <v>0</v>
      </c>
      <c r="AQ493" s="29">
        <f t="shared" si="172"/>
        <v>0</v>
      </c>
      <c r="AR493" s="29">
        <v>0</v>
      </c>
      <c r="AS493" s="29">
        <f t="shared" si="173"/>
        <v>0</v>
      </c>
      <c r="AT493" s="29">
        <v>0</v>
      </c>
      <c r="AU493" s="29">
        <f t="shared" si="174"/>
        <v>0</v>
      </c>
      <c r="AV493" s="29">
        <v>0</v>
      </c>
      <c r="AW493" s="29">
        <f t="shared" si="175"/>
        <v>0</v>
      </c>
    </row>
    <row r="494" spans="1:49">
      <c r="A494" s="2">
        <v>672</v>
      </c>
      <c r="B494" s="2" t="s">
        <v>205</v>
      </c>
      <c r="C494" s="2" t="s">
        <v>697</v>
      </c>
      <c r="D494" s="3">
        <v>285.36</v>
      </c>
      <c r="E494" s="3">
        <v>22.06</v>
      </c>
      <c r="F494" s="29">
        <v>0</v>
      </c>
      <c r="G494" s="29">
        <f t="shared" si="154"/>
        <v>0</v>
      </c>
      <c r="H494" s="29">
        <v>0</v>
      </c>
      <c r="I494" s="29">
        <f t="shared" si="155"/>
        <v>0</v>
      </c>
      <c r="J494" s="29">
        <v>0</v>
      </c>
      <c r="K494" s="29">
        <f t="shared" si="156"/>
        <v>0</v>
      </c>
      <c r="L494" s="29">
        <v>0</v>
      </c>
      <c r="M494" s="29">
        <f t="shared" si="157"/>
        <v>0</v>
      </c>
      <c r="N494" s="29">
        <v>0</v>
      </c>
      <c r="O494" s="29">
        <f t="shared" si="158"/>
        <v>0</v>
      </c>
      <c r="P494" s="29">
        <v>0</v>
      </c>
      <c r="Q494" s="29">
        <f t="shared" si="159"/>
        <v>0</v>
      </c>
      <c r="R494" s="29">
        <v>0</v>
      </c>
      <c r="S494" s="29">
        <f t="shared" si="160"/>
        <v>0</v>
      </c>
      <c r="T494" s="29">
        <v>0</v>
      </c>
      <c r="U494" s="29">
        <f t="shared" si="161"/>
        <v>0</v>
      </c>
      <c r="V494" s="29">
        <v>1181250</v>
      </c>
      <c r="W494" s="29">
        <f t="shared" si="162"/>
        <v>2.8649693516095347E-3</v>
      </c>
      <c r="X494" s="29">
        <v>0</v>
      </c>
      <c r="Y494" s="29">
        <f t="shared" si="163"/>
        <v>0</v>
      </c>
      <c r="Z494" s="29">
        <v>649600</v>
      </c>
      <c r="AA494" s="29">
        <f t="shared" si="164"/>
        <v>2.4793664333967206E-3</v>
      </c>
      <c r="AB494" s="29">
        <v>1068480</v>
      </c>
      <c r="AC494" s="29">
        <f t="shared" si="165"/>
        <v>3.4953397706425754E-3</v>
      </c>
      <c r="AD494" s="29">
        <v>0</v>
      </c>
      <c r="AE494" s="29">
        <f t="shared" si="166"/>
        <v>0</v>
      </c>
      <c r="AF494" s="29">
        <v>0</v>
      </c>
      <c r="AG494" s="29">
        <f t="shared" si="167"/>
        <v>0</v>
      </c>
      <c r="AH494" s="29">
        <v>0</v>
      </c>
      <c r="AI494" s="29">
        <f t="shared" si="168"/>
        <v>0</v>
      </c>
      <c r="AJ494" s="29">
        <v>0</v>
      </c>
      <c r="AK494" s="29">
        <f t="shared" si="169"/>
        <v>0</v>
      </c>
      <c r="AL494" s="29">
        <v>0</v>
      </c>
      <c r="AM494" s="29">
        <f t="shared" si="170"/>
        <v>0</v>
      </c>
      <c r="AN494" s="29">
        <v>0</v>
      </c>
      <c r="AO494" s="29">
        <f t="shared" si="171"/>
        <v>0</v>
      </c>
      <c r="AP494" s="29">
        <v>0</v>
      </c>
      <c r="AQ494" s="29">
        <f t="shared" si="172"/>
        <v>0</v>
      </c>
      <c r="AR494" s="29">
        <v>0</v>
      </c>
      <c r="AS494" s="29">
        <f t="shared" si="173"/>
        <v>0</v>
      </c>
      <c r="AT494" s="29">
        <v>0</v>
      </c>
      <c r="AU494" s="29">
        <f t="shared" si="174"/>
        <v>0</v>
      </c>
      <c r="AV494" s="29">
        <v>0</v>
      </c>
      <c r="AW494" s="29">
        <f t="shared" si="175"/>
        <v>0</v>
      </c>
    </row>
    <row r="495" spans="1:49">
      <c r="A495" s="2">
        <v>673</v>
      </c>
      <c r="B495" s="2" t="s">
        <v>205</v>
      </c>
      <c r="C495" s="2" t="s">
        <v>698</v>
      </c>
      <c r="D495" s="3">
        <v>285.72000000000003</v>
      </c>
      <c r="E495" s="3">
        <v>27.1</v>
      </c>
      <c r="F495" s="29">
        <v>0</v>
      </c>
      <c r="G495" s="29">
        <f t="shared" si="154"/>
        <v>0</v>
      </c>
      <c r="H495" s="29">
        <v>0</v>
      </c>
      <c r="I495" s="29">
        <f t="shared" si="155"/>
        <v>0</v>
      </c>
      <c r="J495" s="29">
        <v>0</v>
      </c>
      <c r="K495" s="29">
        <f t="shared" si="156"/>
        <v>0</v>
      </c>
      <c r="L495" s="29">
        <v>0</v>
      </c>
      <c r="M495" s="29">
        <f t="shared" si="157"/>
        <v>0</v>
      </c>
      <c r="N495" s="29">
        <v>0</v>
      </c>
      <c r="O495" s="29">
        <f t="shared" si="158"/>
        <v>0</v>
      </c>
      <c r="P495" s="29">
        <v>0</v>
      </c>
      <c r="Q495" s="29">
        <f t="shared" si="159"/>
        <v>0</v>
      </c>
      <c r="R495" s="29">
        <v>0</v>
      </c>
      <c r="S495" s="29">
        <f t="shared" si="160"/>
        <v>0</v>
      </c>
      <c r="T495" s="29">
        <v>0</v>
      </c>
      <c r="U495" s="29">
        <f t="shared" si="161"/>
        <v>0</v>
      </c>
      <c r="V495" s="29">
        <v>0</v>
      </c>
      <c r="W495" s="29">
        <f t="shared" si="162"/>
        <v>0</v>
      </c>
      <c r="X495" s="29">
        <v>295200</v>
      </c>
      <c r="Y495" s="29">
        <f t="shared" si="163"/>
        <v>8.0265779745395359E-4</v>
      </c>
      <c r="Z495" s="29">
        <v>0</v>
      </c>
      <c r="AA495" s="29">
        <f t="shared" si="164"/>
        <v>0</v>
      </c>
      <c r="AB495" s="29">
        <v>0</v>
      </c>
      <c r="AC495" s="29">
        <f t="shared" si="165"/>
        <v>0</v>
      </c>
      <c r="AD495" s="29">
        <v>0</v>
      </c>
      <c r="AE495" s="29">
        <f t="shared" si="166"/>
        <v>0</v>
      </c>
      <c r="AF495" s="29">
        <v>0</v>
      </c>
      <c r="AG495" s="29">
        <f t="shared" si="167"/>
        <v>0</v>
      </c>
      <c r="AH495" s="29">
        <v>0</v>
      </c>
      <c r="AI495" s="29">
        <f t="shared" si="168"/>
        <v>0</v>
      </c>
      <c r="AJ495" s="29">
        <v>0</v>
      </c>
      <c r="AK495" s="29">
        <f t="shared" si="169"/>
        <v>0</v>
      </c>
      <c r="AL495" s="29">
        <v>0</v>
      </c>
      <c r="AM495" s="29">
        <f t="shared" si="170"/>
        <v>0</v>
      </c>
      <c r="AN495" s="29">
        <v>0</v>
      </c>
      <c r="AO495" s="29">
        <f t="shared" si="171"/>
        <v>0</v>
      </c>
      <c r="AP495" s="29">
        <v>0</v>
      </c>
      <c r="AQ495" s="29">
        <f t="shared" si="172"/>
        <v>0</v>
      </c>
      <c r="AR495" s="29">
        <v>0</v>
      </c>
      <c r="AS495" s="29">
        <f t="shared" si="173"/>
        <v>0</v>
      </c>
      <c r="AT495" s="29">
        <v>0</v>
      </c>
      <c r="AU495" s="29">
        <f t="shared" si="174"/>
        <v>0</v>
      </c>
      <c r="AV495" s="29">
        <v>0</v>
      </c>
      <c r="AW495" s="29">
        <f t="shared" si="175"/>
        <v>0</v>
      </c>
    </row>
    <row r="496" spans="1:49">
      <c r="A496" s="2">
        <v>674</v>
      </c>
      <c r="B496" s="2" t="s">
        <v>205</v>
      </c>
      <c r="C496" s="2" t="s">
        <v>699</v>
      </c>
      <c r="D496" s="3">
        <v>286.32</v>
      </c>
      <c r="E496" s="3">
        <v>18.829999999999998</v>
      </c>
      <c r="F496" s="29">
        <v>0</v>
      </c>
      <c r="G496" s="29">
        <f t="shared" si="154"/>
        <v>0</v>
      </c>
      <c r="H496" s="29">
        <v>0</v>
      </c>
      <c r="I496" s="29">
        <f t="shared" si="155"/>
        <v>0</v>
      </c>
      <c r="J496" s="29">
        <v>0</v>
      </c>
      <c r="K496" s="29">
        <f t="shared" si="156"/>
        <v>0</v>
      </c>
      <c r="L496" s="29">
        <v>0</v>
      </c>
      <c r="M496" s="29">
        <f t="shared" si="157"/>
        <v>0</v>
      </c>
      <c r="N496" s="29">
        <v>0</v>
      </c>
      <c r="O496" s="29">
        <f t="shared" si="158"/>
        <v>0</v>
      </c>
      <c r="P496" s="29">
        <v>0</v>
      </c>
      <c r="Q496" s="29">
        <f t="shared" si="159"/>
        <v>0</v>
      </c>
      <c r="R496" s="29">
        <v>0</v>
      </c>
      <c r="S496" s="29">
        <f t="shared" si="160"/>
        <v>0</v>
      </c>
      <c r="T496" s="29">
        <v>0</v>
      </c>
      <c r="U496" s="29">
        <f t="shared" si="161"/>
        <v>0</v>
      </c>
      <c r="V496" s="29">
        <v>0</v>
      </c>
      <c r="W496" s="29">
        <f t="shared" si="162"/>
        <v>0</v>
      </c>
      <c r="X496" s="29">
        <v>0</v>
      </c>
      <c r="Y496" s="29">
        <f t="shared" si="163"/>
        <v>0</v>
      </c>
      <c r="Z496" s="29">
        <v>0</v>
      </c>
      <c r="AA496" s="29">
        <f t="shared" si="164"/>
        <v>0</v>
      </c>
      <c r="AB496" s="29">
        <v>0</v>
      </c>
      <c r="AC496" s="29">
        <f t="shared" si="165"/>
        <v>0</v>
      </c>
      <c r="AD496" s="29">
        <v>0</v>
      </c>
      <c r="AE496" s="29">
        <f t="shared" si="166"/>
        <v>0</v>
      </c>
      <c r="AF496" s="29">
        <v>0</v>
      </c>
      <c r="AG496" s="29">
        <f t="shared" si="167"/>
        <v>0</v>
      </c>
      <c r="AH496" s="29">
        <v>115200</v>
      </c>
      <c r="AI496" s="29">
        <f t="shared" si="168"/>
        <v>4.721600959044414E-4</v>
      </c>
      <c r="AJ496" s="29">
        <v>0</v>
      </c>
      <c r="AK496" s="29">
        <f t="shared" si="169"/>
        <v>0</v>
      </c>
      <c r="AL496" s="29">
        <v>0</v>
      </c>
      <c r="AM496" s="29">
        <f t="shared" si="170"/>
        <v>0</v>
      </c>
      <c r="AN496" s="29">
        <v>0</v>
      </c>
      <c r="AO496" s="29">
        <f t="shared" si="171"/>
        <v>0</v>
      </c>
      <c r="AP496" s="29">
        <v>0</v>
      </c>
      <c r="AQ496" s="29">
        <f t="shared" si="172"/>
        <v>0</v>
      </c>
      <c r="AR496" s="29">
        <v>0</v>
      </c>
      <c r="AS496" s="29">
        <f t="shared" si="173"/>
        <v>0</v>
      </c>
      <c r="AT496" s="29">
        <v>0</v>
      </c>
      <c r="AU496" s="29">
        <f t="shared" si="174"/>
        <v>0</v>
      </c>
      <c r="AV496" s="29">
        <v>813750</v>
      </c>
      <c r="AW496" s="29">
        <f t="shared" si="175"/>
        <v>5.4970484309329925E-3</v>
      </c>
    </row>
    <row r="497" spans="1:49">
      <c r="A497" s="2">
        <v>675</v>
      </c>
      <c r="B497" s="2" t="s">
        <v>205</v>
      </c>
      <c r="C497" s="2" t="s">
        <v>700</v>
      </c>
      <c r="D497" s="3">
        <v>286.56</v>
      </c>
      <c r="E497" s="3">
        <v>18.850000000000001</v>
      </c>
      <c r="F497" s="29">
        <v>0</v>
      </c>
      <c r="G497" s="29">
        <f t="shared" si="154"/>
        <v>0</v>
      </c>
      <c r="H497" s="29">
        <v>0</v>
      </c>
      <c r="I497" s="29">
        <f t="shared" si="155"/>
        <v>0</v>
      </c>
      <c r="J497" s="29">
        <v>0</v>
      </c>
      <c r="K497" s="29">
        <f t="shared" si="156"/>
        <v>0</v>
      </c>
      <c r="L497" s="29">
        <v>0</v>
      </c>
      <c r="M497" s="29">
        <f t="shared" si="157"/>
        <v>0</v>
      </c>
      <c r="N497" s="29">
        <v>0</v>
      </c>
      <c r="O497" s="29">
        <f t="shared" si="158"/>
        <v>0</v>
      </c>
      <c r="P497" s="29">
        <v>0</v>
      </c>
      <c r="Q497" s="29">
        <f t="shared" si="159"/>
        <v>0</v>
      </c>
      <c r="R497" s="29">
        <v>0</v>
      </c>
      <c r="S497" s="29">
        <f t="shared" si="160"/>
        <v>0</v>
      </c>
      <c r="T497" s="29">
        <v>0</v>
      </c>
      <c r="U497" s="29">
        <f t="shared" si="161"/>
        <v>0</v>
      </c>
      <c r="V497" s="29">
        <v>0</v>
      </c>
      <c r="W497" s="29">
        <f t="shared" si="162"/>
        <v>0</v>
      </c>
      <c r="X497" s="29">
        <v>0</v>
      </c>
      <c r="Y497" s="29">
        <f t="shared" si="163"/>
        <v>0</v>
      </c>
      <c r="Z497" s="29">
        <v>0</v>
      </c>
      <c r="AA497" s="29">
        <f t="shared" si="164"/>
        <v>0</v>
      </c>
      <c r="AB497" s="29">
        <v>0</v>
      </c>
      <c r="AC497" s="29">
        <f t="shared" si="165"/>
        <v>0</v>
      </c>
      <c r="AD497" s="29">
        <v>0</v>
      </c>
      <c r="AE497" s="29">
        <f t="shared" si="166"/>
        <v>0</v>
      </c>
      <c r="AF497" s="29">
        <v>0</v>
      </c>
      <c r="AG497" s="29">
        <f t="shared" si="167"/>
        <v>0</v>
      </c>
      <c r="AH497" s="29">
        <v>0</v>
      </c>
      <c r="AI497" s="29">
        <f t="shared" si="168"/>
        <v>0</v>
      </c>
      <c r="AJ497" s="29">
        <v>0</v>
      </c>
      <c r="AK497" s="29">
        <f t="shared" si="169"/>
        <v>0</v>
      </c>
      <c r="AL497" s="29">
        <v>0</v>
      </c>
      <c r="AM497" s="29">
        <f t="shared" si="170"/>
        <v>0</v>
      </c>
      <c r="AN497" s="29">
        <v>0</v>
      </c>
      <c r="AO497" s="29">
        <f t="shared" si="171"/>
        <v>0</v>
      </c>
      <c r="AP497" s="29">
        <v>0</v>
      </c>
      <c r="AQ497" s="29">
        <f t="shared" si="172"/>
        <v>0</v>
      </c>
      <c r="AR497" s="29">
        <v>0</v>
      </c>
      <c r="AS497" s="29">
        <f t="shared" si="173"/>
        <v>0</v>
      </c>
      <c r="AT497" s="29">
        <v>1464960</v>
      </c>
      <c r="AU497" s="29">
        <f t="shared" si="174"/>
        <v>1.0625234292641436E-2</v>
      </c>
      <c r="AV497" s="29">
        <v>588000</v>
      </c>
      <c r="AW497" s="29">
        <f t="shared" si="175"/>
        <v>3.9720608017064203E-3</v>
      </c>
    </row>
    <row r="498" spans="1:49">
      <c r="A498" s="2">
        <v>676</v>
      </c>
      <c r="B498" s="2" t="s">
        <v>205</v>
      </c>
      <c r="C498" s="2" t="s">
        <v>701</v>
      </c>
      <c r="D498" s="3">
        <v>287.39999999999998</v>
      </c>
      <c r="E498" s="3">
        <v>21.1</v>
      </c>
      <c r="F498" s="29">
        <v>0</v>
      </c>
      <c r="G498" s="29">
        <f t="shared" si="154"/>
        <v>0</v>
      </c>
      <c r="H498" s="29">
        <v>0</v>
      </c>
      <c r="I498" s="29">
        <f t="shared" si="155"/>
        <v>0</v>
      </c>
      <c r="J498" s="29">
        <v>0</v>
      </c>
      <c r="K498" s="29">
        <f t="shared" si="156"/>
        <v>0</v>
      </c>
      <c r="L498" s="29">
        <v>0</v>
      </c>
      <c r="M498" s="29">
        <f t="shared" si="157"/>
        <v>0</v>
      </c>
      <c r="N498" s="29">
        <v>0</v>
      </c>
      <c r="O498" s="29">
        <f t="shared" si="158"/>
        <v>0</v>
      </c>
      <c r="P498" s="29">
        <v>0</v>
      </c>
      <c r="Q498" s="29">
        <f t="shared" si="159"/>
        <v>0</v>
      </c>
      <c r="R498" s="29">
        <v>0</v>
      </c>
      <c r="S498" s="29">
        <f t="shared" si="160"/>
        <v>0</v>
      </c>
      <c r="T498" s="29">
        <v>0</v>
      </c>
      <c r="U498" s="29">
        <f t="shared" si="161"/>
        <v>0</v>
      </c>
      <c r="V498" s="29">
        <v>0</v>
      </c>
      <c r="W498" s="29">
        <f t="shared" si="162"/>
        <v>0</v>
      </c>
      <c r="X498" s="29">
        <v>0</v>
      </c>
      <c r="Y498" s="29">
        <f t="shared" si="163"/>
        <v>0</v>
      </c>
      <c r="Z498" s="29">
        <v>0</v>
      </c>
      <c r="AA498" s="29">
        <f t="shared" si="164"/>
        <v>0</v>
      </c>
      <c r="AB498" s="29">
        <v>0</v>
      </c>
      <c r="AC498" s="29">
        <f t="shared" si="165"/>
        <v>0</v>
      </c>
      <c r="AD498" s="29">
        <v>0</v>
      </c>
      <c r="AE498" s="29">
        <f t="shared" si="166"/>
        <v>0</v>
      </c>
      <c r="AF498" s="29">
        <v>0</v>
      </c>
      <c r="AG498" s="29">
        <f t="shared" si="167"/>
        <v>0</v>
      </c>
      <c r="AH498" s="29">
        <v>0</v>
      </c>
      <c r="AI498" s="29">
        <f t="shared" si="168"/>
        <v>0</v>
      </c>
      <c r="AJ498" s="29">
        <v>0</v>
      </c>
      <c r="AK498" s="29">
        <f t="shared" si="169"/>
        <v>0</v>
      </c>
      <c r="AL498" s="29">
        <v>124061.5390625</v>
      </c>
      <c r="AM498" s="29">
        <f t="shared" si="170"/>
        <v>1.0939417645834644E-3</v>
      </c>
      <c r="AN498" s="29">
        <v>156240</v>
      </c>
      <c r="AO498" s="29">
        <f t="shared" si="171"/>
        <v>1.3856983702876843E-3</v>
      </c>
      <c r="AP498" s="29">
        <v>0</v>
      </c>
      <c r="AQ498" s="29">
        <f t="shared" si="172"/>
        <v>0</v>
      </c>
      <c r="AR498" s="29">
        <v>0</v>
      </c>
      <c r="AS498" s="29">
        <f t="shared" si="173"/>
        <v>0</v>
      </c>
      <c r="AT498" s="29">
        <v>0</v>
      </c>
      <c r="AU498" s="29">
        <f t="shared" si="174"/>
        <v>0</v>
      </c>
      <c r="AV498" s="29">
        <v>0</v>
      </c>
      <c r="AW498" s="29">
        <f t="shared" si="175"/>
        <v>0</v>
      </c>
    </row>
    <row r="499" spans="1:49">
      <c r="A499" s="2">
        <v>677</v>
      </c>
      <c r="B499" s="2" t="s">
        <v>205</v>
      </c>
      <c r="C499" s="2" t="s">
        <v>702</v>
      </c>
      <c r="D499" s="3">
        <v>287.39999999999998</v>
      </c>
      <c r="E499" s="3">
        <v>25.88</v>
      </c>
      <c r="F499" s="29">
        <v>0</v>
      </c>
      <c r="G499" s="29">
        <f t="shared" si="154"/>
        <v>0</v>
      </c>
      <c r="H499" s="29">
        <v>0</v>
      </c>
      <c r="I499" s="29">
        <f t="shared" si="155"/>
        <v>0</v>
      </c>
      <c r="J499" s="29">
        <v>0</v>
      </c>
      <c r="K499" s="29">
        <f t="shared" si="156"/>
        <v>0</v>
      </c>
      <c r="L499" s="29">
        <v>0</v>
      </c>
      <c r="M499" s="29">
        <f t="shared" si="157"/>
        <v>0</v>
      </c>
      <c r="N499" s="29">
        <v>0</v>
      </c>
      <c r="O499" s="29">
        <f t="shared" si="158"/>
        <v>0</v>
      </c>
      <c r="P499" s="29">
        <v>0</v>
      </c>
      <c r="Q499" s="29">
        <f t="shared" si="159"/>
        <v>0</v>
      </c>
      <c r="R499" s="29">
        <v>2585511</v>
      </c>
      <c r="S499" s="29">
        <f t="shared" si="160"/>
        <v>2.4177746201980324E-3</v>
      </c>
      <c r="T499" s="29">
        <v>2230211.75</v>
      </c>
      <c r="U499" s="29">
        <f t="shared" si="161"/>
        <v>2.263419776856135E-3</v>
      </c>
      <c r="V499" s="29">
        <v>0</v>
      </c>
      <c r="W499" s="29">
        <f t="shared" si="162"/>
        <v>0</v>
      </c>
      <c r="X499" s="29">
        <v>0</v>
      </c>
      <c r="Y499" s="29">
        <f t="shared" si="163"/>
        <v>0</v>
      </c>
      <c r="Z499" s="29">
        <v>0</v>
      </c>
      <c r="AA499" s="29">
        <f t="shared" si="164"/>
        <v>0</v>
      </c>
      <c r="AB499" s="29">
        <v>0</v>
      </c>
      <c r="AC499" s="29">
        <f t="shared" si="165"/>
        <v>0</v>
      </c>
      <c r="AD499" s="29">
        <v>0</v>
      </c>
      <c r="AE499" s="29">
        <f t="shared" si="166"/>
        <v>0</v>
      </c>
      <c r="AF499" s="29">
        <v>0</v>
      </c>
      <c r="AG499" s="29">
        <f t="shared" si="167"/>
        <v>0</v>
      </c>
      <c r="AH499" s="29">
        <v>0</v>
      </c>
      <c r="AI499" s="29">
        <f t="shared" si="168"/>
        <v>0</v>
      </c>
      <c r="AJ499" s="29">
        <v>0</v>
      </c>
      <c r="AK499" s="29">
        <f t="shared" si="169"/>
        <v>0</v>
      </c>
      <c r="AL499" s="29">
        <v>0</v>
      </c>
      <c r="AM499" s="29">
        <f t="shared" si="170"/>
        <v>0</v>
      </c>
      <c r="AN499" s="29">
        <v>0</v>
      </c>
      <c r="AO499" s="29">
        <f t="shared" si="171"/>
        <v>0</v>
      </c>
      <c r="AP499" s="29">
        <v>0</v>
      </c>
      <c r="AQ499" s="29">
        <f t="shared" si="172"/>
        <v>0</v>
      </c>
      <c r="AR499" s="29">
        <v>0</v>
      </c>
      <c r="AS499" s="29">
        <f t="shared" si="173"/>
        <v>0</v>
      </c>
      <c r="AT499" s="29">
        <v>0</v>
      </c>
      <c r="AU499" s="29">
        <f t="shared" si="174"/>
        <v>0</v>
      </c>
      <c r="AV499" s="29">
        <v>0</v>
      </c>
      <c r="AW499" s="29">
        <f t="shared" si="175"/>
        <v>0</v>
      </c>
    </row>
    <row r="500" spans="1:49">
      <c r="A500" s="2">
        <v>678</v>
      </c>
      <c r="B500" s="2" t="s">
        <v>205</v>
      </c>
      <c r="C500" s="2" t="s">
        <v>703</v>
      </c>
      <c r="D500" s="3">
        <v>287.52</v>
      </c>
      <c r="E500" s="3">
        <v>18.47</v>
      </c>
      <c r="F500" s="29">
        <v>0</v>
      </c>
      <c r="G500" s="29">
        <f t="shared" si="154"/>
        <v>0</v>
      </c>
      <c r="H500" s="29">
        <v>0</v>
      </c>
      <c r="I500" s="29">
        <f t="shared" si="155"/>
        <v>0</v>
      </c>
      <c r="J500" s="29">
        <v>0</v>
      </c>
      <c r="K500" s="29">
        <f t="shared" si="156"/>
        <v>0</v>
      </c>
      <c r="L500" s="29">
        <v>0</v>
      </c>
      <c r="M500" s="29">
        <f t="shared" si="157"/>
        <v>0</v>
      </c>
      <c r="N500" s="29">
        <v>0</v>
      </c>
      <c r="O500" s="29">
        <f t="shared" si="158"/>
        <v>0</v>
      </c>
      <c r="P500" s="29">
        <v>0</v>
      </c>
      <c r="Q500" s="29">
        <f t="shared" si="159"/>
        <v>0</v>
      </c>
      <c r="R500" s="29">
        <v>0</v>
      </c>
      <c r="S500" s="29">
        <f t="shared" si="160"/>
        <v>0</v>
      </c>
      <c r="T500" s="29">
        <v>0</v>
      </c>
      <c r="U500" s="29">
        <f t="shared" si="161"/>
        <v>0</v>
      </c>
      <c r="V500" s="29">
        <v>0</v>
      </c>
      <c r="W500" s="29">
        <f t="shared" si="162"/>
        <v>0</v>
      </c>
      <c r="X500" s="29">
        <v>0</v>
      </c>
      <c r="Y500" s="29">
        <f t="shared" si="163"/>
        <v>0</v>
      </c>
      <c r="Z500" s="29">
        <v>0</v>
      </c>
      <c r="AA500" s="29">
        <f t="shared" si="164"/>
        <v>0</v>
      </c>
      <c r="AB500" s="29">
        <v>0</v>
      </c>
      <c r="AC500" s="29">
        <f t="shared" si="165"/>
        <v>0</v>
      </c>
      <c r="AD500" s="29">
        <v>0</v>
      </c>
      <c r="AE500" s="29">
        <f t="shared" si="166"/>
        <v>0</v>
      </c>
      <c r="AF500" s="29">
        <v>0</v>
      </c>
      <c r="AG500" s="29">
        <f t="shared" si="167"/>
        <v>0</v>
      </c>
      <c r="AH500" s="29">
        <v>0</v>
      </c>
      <c r="AI500" s="29">
        <f t="shared" si="168"/>
        <v>0</v>
      </c>
      <c r="AJ500" s="29">
        <v>0</v>
      </c>
      <c r="AK500" s="29">
        <f t="shared" si="169"/>
        <v>0</v>
      </c>
      <c r="AL500" s="29">
        <v>0</v>
      </c>
      <c r="AM500" s="29">
        <f t="shared" si="170"/>
        <v>0</v>
      </c>
      <c r="AN500" s="29">
        <v>0</v>
      </c>
      <c r="AO500" s="29">
        <f t="shared" si="171"/>
        <v>0</v>
      </c>
      <c r="AP500" s="29">
        <v>2071500</v>
      </c>
      <c r="AQ500" s="29">
        <f t="shared" si="172"/>
        <v>1.7301709849005913E-2</v>
      </c>
      <c r="AR500" s="29">
        <v>1239341.125</v>
      </c>
      <c r="AS500" s="29">
        <f t="shared" si="173"/>
        <v>1.1929708740820347E-2</v>
      </c>
      <c r="AT500" s="29">
        <v>0</v>
      </c>
      <c r="AU500" s="29">
        <f t="shared" si="174"/>
        <v>0</v>
      </c>
      <c r="AV500" s="29">
        <v>0</v>
      </c>
      <c r="AW500" s="29">
        <f t="shared" si="175"/>
        <v>0</v>
      </c>
    </row>
    <row r="501" spans="1:49">
      <c r="A501" s="2">
        <v>679</v>
      </c>
      <c r="B501" s="2" t="s">
        <v>205</v>
      </c>
      <c r="C501" s="2" t="s">
        <v>704</v>
      </c>
      <c r="D501" s="3">
        <v>287.52</v>
      </c>
      <c r="E501" s="3">
        <v>22.78</v>
      </c>
      <c r="F501" s="29">
        <v>0</v>
      </c>
      <c r="G501" s="29">
        <f t="shared" si="154"/>
        <v>0</v>
      </c>
      <c r="H501" s="29">
        <v>0</v>
      </c>
      <c r="I501" s="29">
        <f t="shared" si="155"/>
        <v>0</v>
      </c>
      <c r="J501" s="29">
        <v>0</v>
      </c>
      <c r="K501" s="29">
        <f t="shared" si="156"/>
        <v>0</v>
      </c>
      <c r="L501" s="29">
        <v>0</v>
      </c>
      <c r="M501" s="29">
        <f t="shared" si="157"/>
        <v>0</v>
      </c>
      <c r="N501" s="29">
        <v>0</v>
      </c>
      <c r="O501" s="29">
        <f t="shared" si="158"/>
        <v>0</v>
      </c>
      <c r="P501" s="29">
        <v>0</v>
      </c>
      <c r="Q501" s="29">
        <f t="shared" si="159"/>
        <v>0</v>
      </c>
      <c r="R501" s="29">
        <v>0</v>
      </c>
      <c r="S501" s="29">
        <f t="shared" si="160"/>
        <v>0</v>
      </c>
      <c r="T501" s="29">
        <v>0</v>
      </c>
      <c r="U501" s="29">
        <f t="shared" si="161"/>
        <v>0</v>
      </c>
      <c r="V501" s="29">
        <v>5807955.5</v>
      </c>
      <c r="W501" s="29">
        <f t="shared" si="162"/>
        <v>1.4086446140116005E-2</v>
      </c>
      <c r="X501" s="29">
        <v>5882400</v>
      </c>
      <c r="Y501" s="29">
        <f t="shared" si="163"/>
        <v>1.5994424890728783E-2</v>
      </c>
      <c r="Z501" s="29">
        <v>2034666.6875</v>
      </c>
      <c r="AA501" s="29">
        <f t="shared" si="164"/>
        <v>7.7658317243503618E-3</v>
      </c>
      <c r="AB501" s="29">
        <v>961505.875</v>
      </c>
      <c r="AC501" s="29">
        <f t="shared" si="165"/>
        <v>3.1453931983696361E-3</v>
      </c>
      <c r="AD501" s="29">
        <v>119600</v>
      </c>
      <c r="AE501" s="29">
        <f t="shared" si="166"/>
        <v>5.5766576040366413E-4</v>
      </c>
      <c r="AF501" s="29">
        <v>0</v>
      </c>
      <c r="AG501" s="29">
        <f t="shared" si="167"/>
        <v>0</v>
      </c>
      <c r="AH501" s="29">
        <v>0</v>
      </c>
      <c r="AI501" s="29">
        <f t="shared" si="168"/>
        <v>0</v>
      </c>
      <c r="AJ501" s="29">
        <v>0</v>
      </c>
      <c r="AK501" s="29">
        <f t="shared" si="169"/>
        <v>0</v>
      </c>
      <c r="AL501" s="29">
        <v>0</v>
      </c>
      <c r="AM501" s="29">
        <f t="shared" si="170"/>
        <v>0</v>
      </c>
      <c r="AN501" s="29">
        <v>0</v>
      </c>
      <c r="AO501" s="29">
        <f t="shared" si="171"/>
        <v>0</v>
      </c>
      <c r="AP501" s="29">
        <v>0</v>
      </c>
      <c r="AQ501" s="29">
        <f t="shared" si="172"/>
        <v>0</v>
      </c>
      <c r="AR501" s="29">
        <v>0</v>
      </c>
      <c r="AS501" s="29">
        <f t="shared" si="173"/>
        <v>0</v>
      </c>
      <c r="AT501" s="29">
        <v>0</v>
      </c>
      <c r="AU501" s="29">
        <f t="shared" si="174"/>
        <v>0</v>
      </c>
      <c r="AV501" s="29">
        <v>0</v>
      </c>
      <c r="AW501" s="29">
        <f t="shared" si="175"/>
        <v>0</v>
      </c>
    </row>
    <row r="502" spans="1:49">
      <c r="A502" s="2">
        <v>680</v>
      </c>
      <c r="B502" s="2" t="s">
        <v>205</v>
      </c>
      <c r="C502" s="2" t="s">
        <v>705</v>
      </c>
      <c r="D502" s="3">
        <v>287.64</v>
      </c>
      <c r="E502" s="3">
        <v>26.98</v>
      </c>
      <c r="F502" s="29">
        <v>0</v>
      </c>
      <c r="G502" s="29">
        <f t="shared" si="154"/>
        <v>0</v>
      </c>
      <c r="H502" s="29">
        <v>0</v>
      </c>
      <c r="I502" s="29">
        <f t="shared" si="155"/>
        <v>0</v>
      </c>
      <c r="J502" s="29">
        <v>0</v>
      </c>
      <c r="K502" s="29">
        <f t="shared" si="156"/>
        <v>0</v>
      </c>
      <c r="L502" s="29">
        <v>0</v>
      </c>
      <c r="M502" s="29">
        <f t="shared" si="157"/>
        <v>0</v>
      </c>
      <c r="N502" s="29">
        <v>0</v>
      </c>
      <c r="O502" s="29">
        <f t="shared" si="158"/>
        <v>0</v>
      </c>
      <c r="P502" s="29">
        <v>0</v>
      </c>
      <c r="Q502" s="29">
        <f t="shared" si="159"/>
        <v>0</v>
      </c>
      <c r="R502" s="29">
        <v>0</v>
      </c>
      <c r="S502" s="29">
        <f t="shared" si="160"/>
        <v>0</v>
      </c>
      <c r="T502" s="29">
        <v>0</v>
      </c>
      <c r="U502" s="29">
        <f t="shared" si="161"/>
        <v>0</v>
      </c>
      <c r="V502" s="29">
        <v>1469818.125</v>
      </c>
      <c r="W502" s="29">
        <f t="shared" si="162"/>
        <v>3.5648540787853477E-3</v>
      </c>
      <c r="X502" s="29">
        <v>950488.875</v>
      </c>
      <c r="Y502" s="29">
        <f t="shared" si="163"/>
        <v>2.5844082212465656E-3</v>
      </c>
      <c r="Z502" s="29">
        <v>0</v>
      </c>
      <c r="AA502" s="29">
        <f t="shared" si="164"/>
        <v>0</v>
      </c>
      <c r="AB502" s="29">
        <v>0</v>
      </c>
      <c r="AC502" s="29">
        <f t="shared" si="165"/>
        <v>0</v>
      </c>
      <c r="AD502" s="29">
        <v>0</v>
      </c>
      <c r="AE502" s="29">
        <f t="shared" si="166"/>
        <v>0</v>
      </c>
      <c r="AF502" s="29">
        <v>0</v>
      </c>
      <c r="AG502" s="29">
        <f t="shared" si="167"/>
        <v>0</v>
      </c>
      <c r="AH502" s="29">
        <v>0</v>
      </c>
      <c r="AI502" s="29">
        <f t="shared" si="168"/>
        <v>0</v>
      </c>
      <c r="AJ502" s="29">
        <v>0</v>
      </c>
      <c r="AK502" s="29">
        <f t="shared" si="169"/>
        <v>0</v>
      </c>
      <c r="AL502" s="29">
        <v>0</v>
      </c>
      <c r="AM502" s="29">
        <f t="shared" si="170"/>
        <v>0</v>
      </c>
      <c r="AN502" s="29">
        <v>0</v>
      </c>
      <c r="AO502" s="29">
        <f t="shared" si="171"/>
        <v>0</v>
      </c>
      <c r="AP502" s="29">
        <v>0</v>
      </c>
      <c r="AQ502" s="29">
        <f t="shared" si="172"/>
        <v>0</v>
      </c>
      <c r="AR502" s="29">
        <v>0</v>
      </c>
      <c r="AS502" s="29">
        <f t="shared" si="173"/>
        <v>0</v>
      </c>
      <c r="AT502" s="29">
        <v>0</v>
      </c>
      <c r="AU502" s="29">
        <f t="shared" si="174"/>
        <v>0</v>
      </c>
      <c r="AV502" s="29">
        <v>0</v>
      </c>
      <c r="AW502" s="29">
        <f t="shared" si="175"/>
        <v>0</v>
      </c>
    </row>
    <row r="503" spans="1:49">
      <c r="A503" s="2">
        <v>681</v>
      </c>
      <c r="B503" s="2" t="s">
        <v>205</v>
      </c>
      <c r="C503" s="2" t="s">
        <v>706</v>
      </c>
      <c r="D503" s="3">
        <v>289.44</v>
      </c>
      <c r="E503" s="3">
        <v>26.53</v>
      </c>
      <c r="F503" s="29">
        <v>0</v>
      </c>
      <c r="G503" s="29">
        <f t="shared" si="154"/>
        <v>0</v>
      </c>
      <c r="H503" s="29">
        <v>0</v>
      </c>
      <c r="I503" s="29">
        <f t="shared" si="155"/>
        <v>0</v>
      </c>
      <c r="J503" s="29">
        <v>0</v>
      </c>
      <c r="K503" s="29">
        <f t="shared" si="156"/>
        <v>0</v>
      </c>
      <c r="L503" s="29">
        <v>0</v>
      </c>
      <c r="M503" s="29">
        <f t="shared" si="157"/>
        <v>0</v>
      </c>
      <c r="N503" s="29">
        <v>0</v>
      </c>
      <c r="O503" s="29">
        <f t="shared" si="158"/>
        <v>0</v>
      </c>
      <c r="P503" s="29">
        <v>0</v>
      </c>
      <c r="Q503" s="29">
        <f t="shared" si="159"/>
        <v>0</v>
      </c>
      <c r="R503" s="29">
        <v>1234628.625</v>
      </c>
      <c r="S503" s="29">
        <f t="shared" si="160"/>
        <v>1.1545314465477013E-3</v>
      </c>
      <c r="T503" s="29">
        <v>0</v>
      </c>
      <c r="U503" s="29">
        <f t="shared" si="161"/>
        <v>0</v>
      </c>
      <c r="V503" s="29">
        <v>0</v>
      </c>
      <c r="W503" s="29">
        <f t="shared" si="162"/>
        <v>0</v>
      </c>
      <c r="X503" s="29">
        <v>0</v>
      </c>
      <c r="Y503" s="29">
        <f t="shared" si="163"/>
        <v>0</v>
      </c>
      <c r="Z503" s="29">
        <v>0</v>
      </c>
      <c r="AA503" s="29">
        <f t="shared" si="164"/>
        <v>0</v>
      </c>
      <c r="AB503" s="29">
        <v>0</v>
      </c>
      <c r="AC503" s="29">
        <f t="shared" si="165"/>
        <v>0</v>
      </c>
      <c r="AD503" s="29">
        <v>0</v>
      </c>
      <c r="AE503" s="29">
        <f t="shared" si="166"/>
        <v>0</v>
      </c>
      <c r="AF503" s="29">
        <v>0</v>
      </c>
      <c r="AG503" s="29">
        <f t="shared" si="167"/>
        <v>0</v>
      </c>
      <c r="AH503" s="29">
        <v>0</v>
      </c>
      <c r="AI503" s="29">
        <f t="shared" si="168"/>
        <v>0</v>
      </c>
      <c r="AJ503" s="29">
        <v>0</v>
      </c>
      <c r="AK503" s="29">
        <f t="shared" si="169"/>
        <v>0</v>
      </c>
      <c r="AL503" s="29">
        <v>0</v>
      </c>
      <c r="AM503" s="29">
        <f t="shared" si="170"/>
        <v>0</v>
      </c>
      <c r="AN503" s="29">
        <v>0</v>
      </c>
      <c r="AO503" s="29">
        <f t="shared" si="171"/>
        <v>0</v>
      </c>
      <c r="AP503" s="29">
        <v>0</v>
      </c>
      <c r="AQ503" s="29">
        <f t="shared" si="172"/>
        <v>0</v>
      </c>
      <c r="AR503" s="29">
        <v>0</v>
      </c>
      <c r="AS503" s="29">
        <f t="shared" si="173"/>
        <v>0</v>
      </c>
      <c r="AT503" s="29">
        <v>0</v>
      </c>
      <c r="AU503" s="29">
        <f t="shared" si="174"/>
        <v>0</v>
      </c>
      <c r="AV503" s="29">
        <v>0</v>
      </c>
      <c r="AW503" s="29">
        <f t="shared" si="175"/>
        <v>0</v>
      </c>
    </row>
    <row r="504" spans="1:49">
      <c r="A504" s="2">
        <v>682</v>
      </c>
      <c r="B504" s="2" t="s">
        <v>205</v>
      </c>
      <c r="C504" s="2" t="s">
        <v>707</v>
      </c>
      <c r="D504" s="3">
        <v>290.16000000000003</v>
      </c>
      <c r="E504" s="3">
        <v>14.77</v>
      </c>
      <c r="F504" s="29">
        <v>0</v>
      </c>
      <c r="G504" s="29">
        <f t="shared" si="154"/>
        <v>0</v>
      </c>
      <c r="H504" s="29">
        <v>0</v>
      </c>
      <c r="I504" s="29">
        <f t="shared" si="155"/>
        <v>0</v>
      </c>
      <c r="J504" s="29">
        <v>0</v>
      </c>
      <c r="K504" s="29">
        <f t="shared" si="156"/>
        <v>0</v>
      </c>
      <c r="L504" s="29">
        <v>0</v>
      </c>
      <c r="M504" s="29">
        <f t="shared" si="157"/>
        <v>0</v>
      </c>
      <c r="N504" s="29">
        <v>0</v>
      </c>
      <c r="O504" s="29">
        <f t="shared" si="158"/>
        <v>0</v>
      </c>
      <c r="P504" s="29">
        <v>0</v>
      </c>
      <c r="Q504" s="29">
        <f t="shared" si="159"/>
        <v>0</v>
      </c>
      <c r="R504" s="29">
        <v>0</v>
      </c>
      <c r="S504" s="29">
        <f t="shared" si="160"/>
        <v>0</v>
      </c>
      <c r="T504" s="29">
        <v>0</v>
      </c>
      <c r="U504" s="29">
        <f t="shared" si="161"/>
        <v>0</v>
      </c>
      <c r="V504" s="29">
        <v>0</v>
      </c>
      <c r="W504" s="29">
        <f t="shared" si="162"/>
        <v>0</v>
      </c>
      <c r="X504" s="29">
        <v>0</v>
      </c>
      <c r="Y504" s="29">
        <f t="shared" si="163"/>
        <v>0</v>
      </c>
      <c r="Z504" s="29">
        <v>0</v>
      </c>
      <c r="AA504" s="29">
        <f t="shared" si="164"/>
        <v>0</v>
      </c>
      <c r="AB504" s="29">
        <v>0</v>
      </c>
      <c r="AC504" s="29">
        <f t="shared" si="165"/>
        <v>0</v>
      </c>
      <c r="AD504" s="29">
        <v>0</v>
      </c>
      <c r="AE504" s="29">
        <f t="shared" si="166"/>
        <v>0</v>
      </c>
      <c r="AF504" s="29">
        <v>0</v>
      </c>
      <c r="AG504" s="29">
        <f t="shared" si="167"/>
        <v>0</v>
      </c>
      <c r="AH504" s="29">
        <v>0</v>
      </c>
      <c r="AI504" s="29">
        <f t="shared" si="168"/>
        <v>0</v>
      </c>
      <c r="AJ504" s="29">
        <v>0</v>
      </c>
      <c r="AK504" s="29">
        <f t="shared" si="169"/>
        <v>0</v>
      </c>
      <c r="AL504" s="29">
        <v>0</v>
      </c>
      <c r="AM504" s="29">
        <f t="shared" si="170"/>
        <v>0</v>
      </c>
      <c r="AN504" s="29">
        <v>0</v>
      </c>
      <c r="AO504" s="29">
        <f t="shared" si="171"/>
        <v>0</v>
      </c>
      <c r="AP504" s="29">
        <v>269090.90625</v>
      </c>
      <c r="AQ504" s="29">
        <f t="shared" si="172"/>
        <v>2.2475176359853014E-3</v>
      </c>
      <c r="AR504" s="29">
        <v>0</v>
      </c>
      <c r="AS504" s="29">
        <f t="shared" si="173"/>
        <v>0</v>
      </c>
      <c r="AT504" s="29">
        <v>0</v>
      </c>
      <c r="AU504" s="29">
        <f t="shared" si="174"/>
        <v>0</v>
      </c>
      <c r="AV504" s="29">
        <v>0</v>
      </c>
      <c r="AW504" s="29">
        <f t="shared" si="175"/>
        <v>0</v>
      </c>
    </row>
    <row r="505" spans="1:49">
      <c r="A505" s="2">
        <v>683</v>
      </c>
      <c r="B505" s="2" t="s">
        <v>205</v>
      </c>
      <c r="C505" s="2" t="s">
        <v>708</v>
      </c>
      <c r="D505" s="3">
        <v>291.36</v>
      </c>
      <c r="E505" s="3">
        <v>13.92</v>
      </c>
      <c r="F505" s="29">
        <v>0</v>
      </c>
      <c r="G505" s="29">
        <f t="shared" si="154"/>
        <v>0</v>
      </c>
      <c r="H505" s="29">
        <v>0</v>
      </c>
      <c r="I505" s="29">
        <f t="shared" si="155"/>
        <v>0</v>
      </c>
      <c r="J505" s="29">
        <v>0</v>
      </c>
      <c r="K505" s="29">
        <f t="shared" si="156"/>
        <v>0</v>
      </c>
      <c r="L505" s="29">
        <v>0</v>
      </c>
      <c r="M505" s="29">
        <f t="shared" si="157"/>
        <v>0</v>
      </c>
      <c r="N505" s="29">
        <v>0</v>
      </c>
      <c r="O505" s="29">
        <f t="shared" si="158"/>
        <v>0</v>
      </c>
      <c r="P505" s="29">
        <v>0</v>
      </c>
      <c r="Q505" s="29">
        <f t="shared" si="159"/>
        <v>0</v>
      </c>
      <c r="R505" s="29">
        <v>0</v>
      </c>
      <c r="S505" s="29">
        <f t="shared" si="160"/>
        <v>0</v>
      </c>
      <c r="T505" s="29">
        <v>0</v>
      </c>
      <c r="U505" s="29">
        <f t="shared" si="161"/>
        <v>0</v>
      </c>
      <c r="V505" s="29">
        <v>0</v>
      </c>
      <c r="W505" s="29">
        <f t="shared" si="162"/>
        <v>0</v>
      </c>
      <c r="X505" s="29">
        <v>0</v>
      </c>
      <c r="Y505" s="29">
        <f t="shared" si="163"/>
        <v>0</v>
      </c>
      <c r="Z505" s="29">
        <v>555200</v>
      </c>
      <c r="AA505" s="29">
        <f t="shared" si="164"/>
        <v>2.1190644147503993E-3</v>
      </c>
      <c r="AB505" s="29">
        <v>987800</v>
      </c>
      <c r="AC505" s="29">
        <f t="shared" si="165"/>
        <v>3.2314096898778976E-3</v>
      </c>
      <c r="AD505" s="29">
        <v>5501985</v>
      </c>
      <c r="AE505" s="29">
        <f t="shared" si="166"/>
        <v>2.5654420140088244E-2</v>
      </c>
      <c r="AF505" s="29">
        <v>5449788</v>
      </c>
      <c r="AG505" s="29">
        <f t="shared" si="167"/>
        <v>2.567307912190896E-2</v>
      </c>
      <c r="AH505" s="29">
        <v>0</v>
      </c>
      <c r="AI505" s="29">
        <f t="shared" si="168"/>
        <v>0</v>
      </c>
      <c r="AJ505" s="29">
        <v>0</v>
      </c>
      <c r="AK505" s="29">
        <f t="shared" si="169"/>
        <v>0</v>
      </c>
      <c r="AL505" s="29">
        <v>498400</v>
      </c>
      <c r="AM505" s="29">
        <f t="shared" si="170"/>
        <v>4.3947590815693995E-3</v>
      </c>
      <c r="AN505" s="29">
        <v>849600</v>
      </c>
      <c r="AO505" s="29">
        <f t="shared" si="171"/>
        <v>7.5351339951127529E-3</v>
      </c>
      <c r="AP505" s="29">
        <v>0</v>
      </c>
      <c r="AQ505" s="29">
        <f t="shared" si="172"/>
        <v>0</v>
      </c>
      <c r="AR505" s="29">
        <v>0</v>
      </c>
      <c r="AS505" s="29">
        <f t="shared" si="173"/>
        <v>0</v>
      </c>
      <c r="AT505" s="29">
        <v>0</v>
      </c>
      <c r="AU505" s="29">
        <f t="shared" si="174"/>
        <v>0</v>
      </c>
      <c r="AV505" s="29">
        <v>0</v>
      </c>
      <c r="AW505" s="29">
        <f t="shared" si="175"/>
        <v>0</v>
      </c>
    </row>
    <row r="506" spans="1:49">
      <c r="A506" s="2">
        <v>684</v>
      </c>
      <c r="B506" s="2" t="s">
        <v>205</v>
      </c>
      <c r="C506" s="2" t="s">
        <v>709</v>
      </c>
      <c r="D506" s="3">
        <v>291.48</v>
      </c>
      <c r="E506" s="3">
        <v>25.1</v>
      </c>
      <c r="F506" s="29">
        <v>0</v>
      </c>
      <c r="G506" s="29">
        <f t="shared" si="154"/>
        <v>0</v>
      </c>
      <c r="H506" s="29">
        <v>0</v>
      </c>
      <c r="I506" s="29">
        <f t="shared" si="155"/>
        <v>0</v>
      </c>
      <c r="J506" s="29">
        <v>903750</v>
      </c>
      <c r="K506" s="29">
        <f t="shared" si="156"/>
        <v>1.3131882127517696E-3</v>
      </c>
      <c r="L506" s="29">
        <v>1747200</v>
      </c>
      <c r="M506" s="29">
        <f t="shared" si="157"/>
        <v>1.990402732537869E-3</v>
      </c>
      <c r="N506" s="29">
        <v>690800</v>
      </c>
      <c r="O506" s="29">
        <f t="shared" si="158"/>
        <v>6.6542111333912522E-4</v>
      </c>
      <c r="P506" s="29">
        <v>0</v>
      </c>
      <c r="Q506" s="29">
        <f t="shared" si="159"/>
        <v>0</v>
      </c>
      <c r="R506" s="29">
        <v>0</v>
      </c>
      <c r="S506" s="29">
        <f t="shared" si="160"/>
        <v>0</v>
      </c>
      <c r="T506" s="29">
        <v>0</v>
      </c>
      <c r="U506" s="29">
        <f t="shared" si="161"/>
        <v>0</v>
      </c>
      <c r="V506" s="29">
        <v>0</v>
      </c>
      <c r="W506" s="29">
        <f t="shared" si="162"/>
        <v>0</v>
      </c>
      <c r="X506" s="29">
        <v>0</v>
      </c>
      <c r="Y506" s="29">
        <f t="shared" si="163"/>
        <v>0</v>
      </c>
      <c r="Z506" s="29">
        <v>0</v>
      </c>
      <c r="AA506" s="29">
        <f t="shared" si="164"/>
        <v>0</v>
      </c>
      <c r="AB506" s="29">
        <v>0</v>
      </c>
      <c r="AC506" s="29">
        <f t="shared" si="165"/>
        <v>0</v>
      </c>
      <c r="AD506" s="29">
        <v>0</v>
      </c>
      <c r="AE506" s="29">
        <f t="shared" si="166"/>
        <v>0</v>
      </c>
      <c r="AF506" s="29">
        <v>0</v>
      </c>
      <c r="AG506" s="29">
        <f t="shared" si="167"/>
        <v>0</v>
      </c>
      <c r="AH506" s="29">
        <v>0</v>
      </c>
      <c r="AI506" s="29">
        <f t="shared" si="168"/>
        <v>0</v>
      </c>
      <c r="AJ506" s="29">
        <v>0</v>
      </c>
      <c r="AK506" s="29">
        <f t="shared" si="169"/>
        <v>0</v>
      </c>
      <c r="AL506" s="29">
        <v>0</v>
      </c>
      <c r="AM506" s="29">
        <f t="shared" si="170"/>
        <v>0</v>
      </c>
      <c r="AN506" s="29">
        <v>0</v>
      </c>
      <c r="AO506" s="29">
        <f t="shared" si="171"/>
        <v>0</v>
      </c>
      <c r="AP506" s="29">
        <v>0</v>
      </c>
      <c r="AQ506" s="29">
        <f t="shared" si="172"/>
        <v>0</v>
      </c>
      <c r="AR506" s="29">
        <v>0</v>
      </c>
      <c r="AS506" s="29">
        <f t="shared" si="173"/>
        <v>0</v>
      </c>
      <c r="AT506" s="29">
        <v>0</v>
      </c>
      <c r="AU506" s="29">
        <f t="shared" si="174"/>
        <v>0</v>
      </c>
      <c r="AV506" s="29">
        <v>0</v>
      </c>
      <c r="AW506" s="29">
        <f t="shared" si="175"/>
        <v>0</v>
      </c>
    </row>
    <row r="507" spans="1:49">
      <c r="A507" s="2">
        <v>685</v>
      </c>
      <c r="B507" s="2" t="s">
        <v>205</v>
      </c>
      <c r="C507" s="2" t="s">
        <v>710</v>
      </c>
      <c r="D507" s="3">
        <v>295.56</v>
      </c>
      <c r="E507" s="3">
        <v>24.49</v>
      </c>
      <c r="F507" s="29">
        <v>0</v>
      </c>
      <c r="G507" s="29">
        <f t="shared" si="154"/>
        <v>0</v>
      </c>
      <c r="H507" s="29">
        <v>0</v>
      </c>
      <c r="I507" s="29">
        <f t="shared" si="155"/>
        <v>0</v>
      </c>
      <c r="J507" s="29">
        <v>1017600</v>
      </c>
      <c r="K507" s="29">
        <f t="shared" si="156"/>
        <v>1.4786172340760175E-3</v>
      </c>
      <c r="L507" s="29">
        <v>1221546.625</v>
      </c>
      <c r="M507" s="29">
        <f t="shared" si="157"/>
        <v>1.3915806663933217E-3</v>
      </c>
      <c r="N507" s="29">
        <v>2647500</v>
      </c>
      <c r="O507" s="29">
        <f t="shared" si="158"/>
        <v>2.550235086226598E-3</v>
      </c>
      <c r="P507" s="29">
        <v>2664089</v>
      </c>
      <c r="Q507" s="29">
        <f t="shared" si="159"/>
        <v>2.7593729563793103E-3</v>
      </c>
      <c r="R507" s="29">
        <v>0</v>
      </c>
      <c r="S507" s="29">
        <f t="shared" si="160"/>
        <v>0</v>
      </c>
      <c r="T507" s="29">
        <v>0</v>
      </c>
      <c r="U507" s="29">
        <f t="shared" si="161"/>
        <v>0</v>
      </c>
      <c r="V507" s="29">
        <v>0</v>
      </c>
      <c r="W507" s="29">
        <f t="shared" si="162"/>
        <v>0</v>
      </c>
      <c r="X507" s="29">
        <v>0</v>
      </c>
      <c r="Y507" s="29">
        <f t="shared" si="163"/>
        <v>0</v>
      </c>
      <c r="Z507" s="29">
        <v>0</v>
      </c>
      <c r="AA507" s="29">
        <f t="shared" si="164"/>
        <v>0</v>
      </c>
      <c r="AB507" s="29">
        <v>0</v>
      </c>
      <c r="AC507" s="29">
        <f t="shared" si="165"/>
        <v>0</v>
      </c>
      <c r="AD507" s="29">
        <v>0</v>
      </c>
      <c r="AE507" s="29">
        <f t="shared" si="166"/>
        <v>0</v>
      </c>
      <c r="AF507" s="29">
        <v>0</v>
      </c>
      <c r="AG507" s="29">
        <f t="shared" si="167"/>
        <v>0</v>
      </c>
      <c r="AH507" s="29">
        <v>0</v>
      </c>
      <c r="AI507" s="29">
        <f t="shared" si="168"/>
        <v>0</v>
      </c>
      <c r="AJ507" s="29">
        <v>0</v>
      </c>
      <c r="AK507" s="29">
        <f t="shared" si="169"/>
        <v>0</v>
      </c>
      <c r="AL507" s="29">
        <v>0</v>
      </c>
      <c r="AM507" s="29">
        <f t="shared" si="170"/>
        <v>0</v>
      </c>
      <c r="AN507" s="29">
        <v>0</v>
      </c>
      <c r="AO507" s="29">
        <f t="shared" si="171"/>
        <v>0</v>
      </c>
      <c r="AP507" s="29">
        <v>0</v>
      </c>
      <c r="AQ507" s="29">
        <f t="shared" si="172"/>
        <v>0</v>
      </c>
      <c r="AR507" s="29">
        <v>0</v>
      </c>
      <c r="AS507" s="29">
        <f t="shared" si="173"/>
        <v>0</v>
      </c>
      <c r="AT507" s="29">
        <v>0</v>
      </c>
      <c r="AU507" s="29">
        <f t="shared" si="174"/>
        <v>0</v>
      </c>
      <c r="AV507" s="29">
        <v>0</v>
      </c>
      <c r="AW507" s="29">
        <f t="shared" si="175"/>
        <v>0</v>
      </c>
    </row>
    <row r="508" spans="1:49">
      <c r="A508" s="2">
        <v>686</v>
      </c>
      <c r="B508" s="2" t="s">
        <v>205</v>
      </c>
      <c r="C508" s="2" t="s">
        <v>711</v>
      </c>
      <c r="D508" s="3">
        <v>299.39999999999998</v>
      </c>
      <c r="E508" s="3">
        <v>25.07</v>
      </c>
      <c r="F508" s="29">
        <v>0</v>
      </c>
      <c r="G508" s="29">
        <f t="shared" si="154"/>
        <v>0</v>
      </c>
      <c r="H508" s="29">
        <v>0</v>
      </c>
      <c r="I508" s="29">
        <f t="shared" si="155"/>
        <v>0</v>
      </c>
      <c r="J508" s="29">
        <v>0</v>
      </c>
      <c r="K508" s="29">
        <f t="shared" si="156"/>
        <v>0</v>
      </c>
      <c r="L508" s="29">
        <v>0</v>
      </c>
      <c r="M508" s="29">
        <f t="shared" si="157"/>
        <v>0</v>
      </c>
      <c r="N508" s="29">
        <v>3823866.75</v>
      </c>
      <c r="O508" s="29">
        <f t="shared" si="158"/>
        <v>3.6833840041190827E-3</v>
      </c>
      <c r="P508" s="29">
        <v>4094355.5</v>
      </c>
      <c r="Q508" s="29">
        <f t="shared" si="159"/>
        <v>4.2407944481219996E-3</v>
      </c>
      <c r="R508" s="29">
        <v>7243694</v>
      </c>
      <c r="S508" s="29">
        <f t="shared" si="160"/>
        <v>6.7737555592224385E-3</v>
      </c>
      <c r="T508" s="29">
        <v>5624355.5</v>
      </c>
      <c r="U508" s="29">
        <f t="shared" si="161"/>
        <v>5.7081025919487579E-3</v>
      </c>
      <c r="V508" s="29">
        <v>0</v>
      </c>
      <c r="W508" s="29">
        <f t="shared" si="162"/>
        <v>0</v>
      </c>
      <c r="X508" s="29">
        <v>0</v>
      </c>
      <c r="Y508" s="29">
        <f t="shared" si="163"/>
        <v>0</v>
      </c>
      <c r="Z508" s="29">
        <v>0</v>
      </c>
      <c r="AA508" s="29">
        <f t="shared" si="164"/>
        <v>0</v>
      </c>
      <c r="AB508" s="29">
        <v>0</v>
      </c>
      <c r="AC508" s="29">
        <f t="shared" si="165"/>
        <v>0</v>
      </c>
      <c r="AD508" s="29">
        <v>0</v>
      </c>
      <c r="AE508" s="29">
        <f t="shared" si="166"/>
        <v>0</v>
      </c>
      <c r="AF508" s="29">
        <v>0</v>
      </c>
      <c r="AG508" s="29">
        <f t="shared" si="167"/>
        <v>0</v>
      </c>
      <c r="AH508" s="29">
        <v>0</v>
      </c>
      <c r="AI508" s="29">
        <f t="shared" si="168"/>
        <v>0</v>
      </c>
      <c r="AJ508" s="29">
        <v>0</v>
      </c>
      <c r="AK508" s="29">
        <f t="shared" si="169"/>
        <v>0</v>
      </c>
      <c r="AL508" s="29">
        <v>0</v>
      </c>
      <c r="AM508" s="29">
        <f t="shared" si="170"/>
        <v>0</v>
      </c>
      <c r="AN508" s="29">
        <v>0</v>
      </c>
      <c r="AO508" s="29">
        <f t="shared" si="171"/>
        <v>0</v>
      </c>
      <c r="AP508" s="29">
        <v>0</v>
      </c>
      <c r="AQ508" s="29">
        <f t="shared" si="172"/>
        <v>0</v>
      </c>
      <c r="AR508" s="29">
        <v>0</v>
      </c>
      <c r="AS508" s="29">
        <f t="shared" si="173"/>
        <v>0</v>
      </c>
      <c r="AT508" s="29">
        <v>0</v>
      </c>
      <c r="AU508" s="29">
        <f t="shared" si="174"/>
        <v>0</v>
      </c>
      <c r="AV508" s="29">
        <v>0</v>
      </c>
      <c r="AW508" s="29">
        <f t="shared" si="175"/>
        <v>0</v>
      </c>
    </row>
    <row r="509" spans="1:49">
      <c r="A509" s="2">
        <v>687</v>
      </c>
      <c r="B509" s="2" t="s">
        <v>205</v>
      </c>
      <c r="C509" s="2" t="s">
        <v>712</v>
      </c>
      <c r="D509" s="3">
        <v>301.08</v>
      </c>
      <c r="E509" s="3">
        <v>18.690000000000001</v>
      </c>
      <c r="F509" s="29">
        <v>0</v>
      </c>
      <c r="G509" s="29">
        <f t="shared" si="154"/>
        <v>0</v>
      </c>
      <c r="H509" s="29">
        <v>0</v>
      </c>
      <c r="I509" s="29">
        <f t="shared" si="155"/>
        <v>0</v>
      </c>
      <c r="J509" s="29">
        <v>0</v>
      </c>
      <c r="K509" s="29">
        <f t="shared" si="156"/>
        <v>0</v>
      </c>
      <c r="L509" s="29">
        <v>0</v>
      </c>
      <c r="M509" s="29">
        <f t="shared" si="157"/>
        <v>0</v>
      </c>
      <c r="N509" s="29">
        <v>0</v>
      </c>
      <c r="O509" s="29">
        <f t="shared" si="158"/>
        <v>0</v>
      </c>
      <c r="P509" s="29">
        <v>0</v>
      </c>
      <c r="Q509" s="29">
        <f t="shared" si="159"/>
        <v>0</v>
      </c>
      <c r="R509" s="29">
        <v>0</v>
      </c>
      <c r="S509" s="29">
        <f t="shared" si="160"/>
        <v>0</v>
      </c>
      <c r="T509" s="29">
        <v>0</v>
      </c>
      <c r="U509" s="29">
        <f t="shared" si="161"/>
        <v>0</v>
      </c>
      <c r="V509" s="29">
        <v>0</v>
      </c>
      <c r="W509" s="29">
        <f t="shared" si="162"/>
        <v>0</v>
      </c>
      <c r="X509" s="29">
        <v>0</v>
      </c>
      <c r="Y509" s="29">
        <f t="shared" si="163"/>
        <v>0</v>
      </c>
      <c r="Z509" s="29">
        <v>0</v>
      </c>
      <c r="AA509" s="29">
        <f t="shared" si="164"/>
        <v>0</v>
      </c>
      <c r="AB509" s="29">
        <v>0</v>
      </c>
      <c r="AC509" s="29">
        <f t="shared" si="165"/>
        <v>0</v>
      </c>
      <c r="AD509" s="29">
        <v>0</v>
      </c>
      <c r="AE509" s="29">
        <f t="shared" si="166"/>
        <v>0</v>
      </c>
      <c r="AF509" s="29">
        <v>260266.671875</v>
      </c>
      <c r="AG509" s="29">
        <f t="shared" si="167"/>
        <v>1.2260746399387998E-3</v>
      </c>
      <c r="AH509" s="29">
        <v>352733.34375</v>
      </c>
      <c r="AI509" s="29">
        <f t="shared" si="168"/>
        <v>1.4457170956049851E-3</v>
      </c>
      <c r="AJ509" s="29">
        <v>0</v>
      </c>
      <c r="AK509" s="29">
        <f t="shared" si="169"/>
        <v>0</v>
      </c>
      <c r="AL509" s="29">
        <v>0</v>
      </c>
      <c r="AM509" s="29">
        <f t="shared" si="170"/>
        <v>0</v>
      </c>
      <c r="AN509" s="29">
        <v>0</v>
      </c>
      <c r="AO509" s="29">
        <f t="shared" si="171"/>
        <v>0</v>
      </c>
      <c r="AP509" s="29">
        <v>0</v>
      </c>
      <c r="AQ509" s="29">
        <f t="shared" si="172"/>
        <v>0</v>
      </c>
      <c r="AR509" s="29">
        <v>0</v>
      </c>
      <c r="AS509" s="29">
        <f t="shared" si="173"/>
        <v>0</v>
      </c>
      <c r="AT509" s="29">
        <v>0</v>
      </c>
      <c r="AU509" s="29">
        <f t="shared" si="174"/>
        <v>0</v>
      </c>
      <c r="AV509" s="29">
        <v>0</v>
      </c>
      <c r="AW509" s="29">
        <f t="shared" si="175"/>
        <v>0</v>
      </c>
    </row>
    <row r="510" spans="1:49">
      <c r="A510" s="2">
        <v>688</v>
      </c>
      <c r="B510" s="2" t="s">
        <v>205</v>
      </c>
      <c r="C510" s="2" t="s">
        <v>713</v>
      </c>
      <c r="D510" s="3">
        <v>301.08</v>
      </c>
      <c r="E510" s="3">
        <v>27.19</v>
      </c>
      <c r="F510" s="29">
        <v>0</v>
      </c>
      <c r="G510" s="29">
        <f t="shared" si="154"/>
        <v>0</v>
      </c>
      <c r="H510" s="29">
        <v>390506.65625</v>
      </c>
      <c r="I510" s="29">
        <f t="shared" si="155"/>
        <v>2.5667890714100713E-3</v>
      </c>
      <c r="J510" s="29">
        <v>0</v>
      </c>
      <c r="K510" s="29">
        <f t="shared" si="156"/>
        <v>0</v>
      </c>
      <c r="L510" s="29">
        <v>0</v>
      </c>
      <c r="M510" s="29">
        <f t="shared" si="157"/>
        <v>0</v>
      </c>
      <c r="N510" s="29">
        <v>0</v>
      </c>
      <c r="O510" s="29">
        <f t="shared" si="158"/>
        <v>0</v>
      </c>
      <c r="P510" s="29">
        <v>0</v>
      </c>
      <c r="Q510" s="29">
        <f t="shared" si="159"/>
        <v>0</v>
      </c>
      <c r="R510" s="29">
        <v>0</v>
      </c>
      <c r="S510" s="29">
        <f t="shared" si="160"/>
        <v>0</v>
      </c>
      <c r="T510" s="29">
        <v>0</v>
      </c>
      <c r="U510" s="29">
        <f t="shared" si="161"/>
        <v>0</v>
      </c>
      <c r="V510" s="29">
        <v>0</v>
      </c>
      <c r="W510" s="29">
        <f t="shared" si="162"/>
        <v>0</v>
      </c>
      <c r="X510" s="29">
        <v>0</v>
      </c>
      <c r="Y510" s="29">
        <f t="shared" si="163"/>
        <v>0</v>
      </c>
      <c r="Z510" s="29">
        <v>0</v>
      </c>
      <c r="AA510" s="29">
        <f t="shared" si="164"/>
        <v>0</v>
      </c>
      <c r="AB510" s="29">
        <v>0</v>
      </c>
      <c r="AC510" s="29">
        <f t="shared" si="165"/>
        <v>0</v>
      </c>
      <c r="AD510" s="29">
        <v>0</v>
      </c>
      <c r="AE510" s="29">
        <f t="shared" si="166"/>
        <v>0</v>
      </c>
      <c r="AF510" s="29">
        <v>0</v>
      </c>
      <c r="AG510" s="29">
        <f t="shared" si="167"/>
        <v>0</v>
      </c>
      <c r="AH510" s="29">
        <v>0</v>
      </c>
      <c r="AI510" s="29">
        <f t="shared" si="168"/>
        <v>0</v>
      </c>
      <c r="AJ510" s="29">
        <v>0</v>
      </c>
      <c r="AK510" s="29">
        <f t="shared" si="169"/>
        <v>0</v>
      </c>
      <c r="AL510" s="29">
        <v>0</v>
      </c>
      <c r="AM510" s="29">
        <f t="shared" si="170"/>
        <v>0</v>
      </c>
      <c r="AN510" s="29">
        <v>0</v>
      </c>
      <c r="AO510" s="29">
        <f t="shared" si="171"/>
        <v>0</v>
      </c>
      <c r="AP510" s="29">
        <v>0</v>
      </c>
      <c r="AQ510" s="29">
        <f t="shared" si="172"/>
        <v>0</v>
      </c>
      <c r="AR510" s="29">
        <v>0</v>
      </c>
      <c r="AS510" s="29">
        <f t="shared" si="173"/>
        <v>0</v>
      </c>
      <c r="AT510" s="29">
        <v>162133.328125</v>
      </c>
      <c r="AU510" s="29">
        <f t="shared" si="174"/>
        <v>1.1759396829768977E-3</v>
      </c>
      <c r="AV510" s="29">
        <v>0</v>
      </c>
      <c r="AW510" s="29">
        <f t="shared" si="175"/>
        <v>0</v>
      </c>
    </row>
    <row r="511" spans="1:49">
      <c r="A511" s="2">
        <v>689</v>
      </c>
      <c r="B511" s="2" t="s">
        <v>205</v>
      </c>
      <c r="C511" s="2" t="s">
        <v>714</v>
      </c>
      <c r="D511" s="3">
        <v>301.2</v>
      </c>
      <c r="E511" s="3">
        <v>22.72</v>
      </c>
      <c r="F511" s="29">
        <v>0</v>
      </c>
      <c r="G511" s="29">
        <f t="shared" si="154"/>
        <v>0</v>
      </c>
      <c r="H511" s="29">
        <v>0</v>
      </c>
      <c r="I511" s="29">
        <f t="shared" si="155"/>
        <v>0</v>
      </c>
      <c r="J511" s="29">
        <v>0</v>
      </c>
      <c r="K511" s="29">
        <f t="shared" si="156"/>
        <v>0</v>
      </c>
      <c r="L511" s="29">
        <v>0</v>
      </c>
      <c r="M511" s="29">
        <f t="shared" si="157"/>
        <v>0</v>
      </c>
      <c r="N511" s="29">
        <v>0</v>
      </c>
      <c r="O511" s="29">
        <f t="shared" si="158"/>
        <v>0</v>
      </c>
      <c r="P511" s="29">
        <v>0</v>
      </c>
      <c r="Q511" s="29">
        <f t="shared" si="159"/>
        <v>0</v>
      </c>
      <c r="R511" s="29">
        <v>0</v>
      </c>
      <c r="S511" s="29">
        <f t="shared" si="160"/>
        <v>0</v>
      </c>
      <c r="T511" s="29">
        <v>0</v>
      </c>
      <c r="U511" s="29">
        <f t="shared" si="161"/>
        <v>0</v>
      </c>
      <c r="V511" s="29">
        <v>196533.34375</v>
      </c>
      <c r="W511" s="29">
        <f t="shared" si="162"/>
        <v>4.766662488153154E-4</v>
      </c>
      <c r="X511" s="29">
        <v>0</v>
      </c>
      <c r="Y511" s="29">
        <f t="shared" si="163"/>
        <v>0</v>
      </c>
      <c r="Z511" s="29">
        <v>0</v>
      </c>
      <c r="AA511" s="29">
        <f t="shared" si="164"/>
        <v>0</v>
      </c>
      <c r="AB511" s="29">
        <v>0</v>
      </c>
      <c r="AC511" s="29">
        <f t="shared" si="165"/>
        <v>0</v>
      </c>
      <c r="AD511" s="29">
        <v>0</v>
      </c>
      <c r="AE511" s="29">
        <f t="shared" si="166"/>
        <v>0</v>
      </c>
      <c r="AF511" s="29">
        <v>0</v>
      </c>
      <c r="AG511" s="29">
        <f t="shared" si="167"/>
        <v>0</v>
      </c>
      <c r="AH511" s="29">
        <v>0</v>
      </c>
      <c r="AI511" s="29">
        <f t="shared" si="168"/>
        <v>0</v>
      </c>
      <c r="AJ511" s="29">
        <v>0</v>
      </c>
      <c r="AK511" s="29">
        <f t="shared" si="169"/>
        <v>0</v>
      </c>
      <c r="AL511" s="29">
        <v>0</v>
      </c>
      <c r="AM511" s="29">
        <f t="shared" si="170"/>
        <v>0</v>
      </c>
      <c r="AN511" s="29">
        <v>0</v>
      </c>
      <c r="AO511" s="29">
        <f t="shared" si="171"/>
        <v>0</v>
      </c>
      <c r="AP511" s="29">
        <v>0</v>
      </c>
      <c r="AQ511" s="29">
        <f t="shared" si="172"/>
        <v>0</v>
      </c>
      <c r="AR511" s="29">
        <v>0</v>
      </c>
      <c r="AS511" s="29">
        <f t="shared" si="173"/>
        <v>0</v>
      </c>
      <c r="AT511" s="29">
        <v>0</v>
      </c>
      <c r="AU511" s="29">
        <f t="shared" si="174"/>
        <v>0</v>
      </c>
      <c r="AV511" s="29">
        <v>0</v>
      </c>
      <c r="AW511" s="29">
        <f t="shared" si="175"/>
        <v>0</v>
      </c>
    </row>
    <row r="512" spans="1:49">
      <c r="A512" s="2">
        <v>690</v>
      </c>
      <c r="B512" s="2" t="s">
        <v>205</v>
      </c>
      <c r="C512" s="2" t="s">
        <v>715</v>
      </c>
      <c r="D512" s="3">
        <v>301.32</v>
      </c>
      <c r="E512" s="3">
        <v>24.36</v>
      </c>
      <c r="F512" s="29">
        <v>0</v>
      </c>
      <c r="G512" s="29">
        <f t="shared" si="154"/>
        <v>0</v>
      </c>
      <c r="H512" s="29">
        <v>0</v>
      </c>
      <c r="I512" s="29">
        <f t="shared" si="155"/>
        <v>0</v>
      </c>
      <c r="J512" s="29">
        <v>0</v>
      </c>
      <c r="K512" s="29">
        <f t="shared" si="156"/>
        <v>0</v>
      </c>
      <c r="L512" s="29">
        <v>0</v>
      </c>
      <c r="M512" s="29">
        <f t="shared" si="157"/>
        <v>0</v>
      </c>
      <c r="N512" s="29">
        <v>0</v>
      </c>
      <c r="O512" s="29">
        <f t="shared" si="158"/>
        <v>0</v>
      </c>
      <c r="P512" s="29">
        <v>0</v>
      </c>
      <c r="Q512" s="29">
        <f t="shared" si="159"/>
        <v>0</v>
      </c>
      <c r="R512" s="29">
        <v>0</v>
      </c>
      <c r="S512" s="29">
        <f t="shared" si="160"/>
        <v>0</v>
      </c>
      <c r="T512" s="29">
        <v>0</v>
      </c>
      <c r="U512" s="29">
        <f t="shared" si="161"/>
        <v>0</v>
      </c>
      <c r="V512" s="29">
        <v>4508188.5</v>
      </c>
      <c r="W512" s="29">
        <f t="shared" si="162"/>
        <v>1.0934029107960687E-2</v>
      </c>
      <c r="X512" s="29">
        <v>0</v>
      </c>
      <c r="Y512" s="29">
        <f t="shared" si="163"/>
        <v>0</v>
      </c>
      <c r="Z512" s="29">
        <v>0</v>
      </c>
      <c r="AA512" s="29">
        <f t="shared" si="164"/>
        <v>0</v>
      </c>
      <c r="AB512" s="29">
        <v>0</v>
      </c>
      <c r="AC512" s="29">
        <f t="shared" si="165"/>
        <v>0</v>
      </c>
      <c r="AD512" s="29">
        <v>0</v>
      </c>
      <c r="AE512" s="29">
        <f t="shared" si="166"/>
        <v>0</v>
      </c>
      <c r="AF512" s="29">
        <v>0</v>
      </c>
      <c r="AG512" s="29">
        <f t="shared" si="167"/>
        <v>0</v>
      </c>
      <c r="AH512" s="29">
        <v>0</v>
      </c>
      <c r="AI512" s="29">
        <f t="shared" si="168"/>
        <v>0</v>
      </c>
      <c r="AJ512" s="29">
        <v>0</v>
      </c>
      <c r="AK512" s="29">
        <f t="shared" si="169"/>
        <v>0</v>
      </c>
      <c r="AL512" s="29">
        <v>0</v>
      </c>
      <c r="AM512" s="29">
        <f t="shared" si="170"/>
        <v>0</v>
      </c>
      <c r="AN512" s="29">
        <v>0</v>
      </c>
      <c r="AO512" s="29">
        <f t="shared" si="171"/>
        <v>0</v>
      </c>
      <c r="AP512" s="29">
        <v>0</v>
      </c>
      <c r="AQ512" s="29">
        <f t="shared" si="172"/>
        <v>0</v>
      </c>
      <c r="AR512" s="29">
        <v>0</v>
      </c>
      <c r="AS512" s="29">
        <f t="shared" si="173"/>
        <v>0</v>
      </c>
      <c r="AT512" s="29">
        <v>0</v>
      </c>
      <c r="AU512" s="29">
        <f t="shared" si="174"/>
        <v>0</v>
      </c>
      <c r="AV512" s="29">
        <v>0</v>
      </c>
      <c r="AW512" s="29">
        <f t="shared" si="175"/>
        <v>0</v>
      </c>
    </row>
    <row r="513" spans="1:49">
      <c r="A513" s="2">
        <v>691</v>
      </c>
      <c r="B513" s="2" t="s">
        <v>205</v>
      </c>
      <c r="C513" s="2" t="s">
        <v>716</v>
      </c>
      <c r="D513" s="3">
        <v>301.44</v>
      </c>
      <c r="E513" s="3">
        <v>22.72</v>
      </c>
      <c r="F513" s="29">
        <v>0</v>
      </c>
      <c r="G513" s="29">
        <f t="shared" si="154"/>
        <v>0</v>
      </c>
      <c r="H513" s="29">
        <v>0</v>
      </c>
      <c r="I513" s="29">
        <f t="shared" si="155"/>
        <v>0</v>
      </c>
      <c r="J513" s="29">
        <v>0</v>
      </c>
      <c r="K513" s="29">
        <f t="shared" si="156"/>
        <v>0</v>
      </c>
      <c r="L513" s="29">
        <v>0</v>
      </c>
      <c r="M513" s="29">
        <f t="shared" si="157"/>
        <v>0</v>
      </c>
      <c r="N513" s="29">
        <v>0</v>
      </c>
      <c r="O513" s="29">
        <f t="shared" si="158"/>
        <v>0</v>
      </c>
      <c r="P513" s="29">
        <v>0</v>
      </c>
      <c r="Q513" s="29">
        <f t="shared" si="159"/>
        <v>0</v>
      </c>
      <c r="R513" s="29">
        <v>0</v>
      </c>
      <c r="S513" s="29">
        <f t="shared" si="160"/>
        <v>0</v>
      </c>
      <c r="T513" s="29">
        <v>0</v>
      </c>
      <c r="U513" s="29">
        <f t="shared" si="161"/>
        <v>0</v>
      </c>
      <c r="V513" s="29">
        <v>315333.34375</v>
      </c>
      <c r="W513" s="29">
        <f t="shared" si="162"/>
        <v>7.6480030932004576E-4</v>
      </c>
      <c r="X513" s="29">
        <v>0</v>
      </c>
      <c r="Y513" s="29">
        <f t="shared" si="163"/>
        <v>0</v>
      </c>
      <c r="Z513" s="29">
        <v>0</v>
      </c>
      <c r="AA513" s="29">
        <f t="shared" si="164"/>
        <v>0</v>
      </c>
      <c r="AB513" s="29">
        <v>0</v>
      </c>
      <c r="AC513" s="29">
        <f t="shared" si="165"/>
        <v>0</v>
      </c>
      <c r="AD513" s="29">
        <v>0</v>
      </c>
      <c r="AE513" s="29">
        <f t="shared" si="166"/>
        <v>0</v>
      </c>
      <c r="AF513" s="29">
        <v>0</v>
      </c>
      <c r="AG513" s="29">
        <f t="shared" si="167"/>
        <v>0</v>
      </c>
      <c r="AH513" s="29">
        <v>0</v>
      </c>
      <c r="AI513" s="29">
        <f t="shared" si="168"/>
        <v>0</v>
      </c>
      <c r="AJ513" s="29">
        <v>0</v>
      </c>
      <c r="AK513" s="29">
        <f t="shared" si="169"/>
        <v>0</v>
      </c>
      <c r="AL513" s="29">
        <v>0</v>
      </c>
      <c r="AM513" s="29">
        <f t="shared" si="170"/>
        <v>0</v>
      </c>
      <c r="AN513" s="29">
        <v>0</v>
      </c>
      <c r="AO513" s="29">
        <f t="shared" si="171"/>
        <v>0</v>
      </c>
      <c r="AP513" s="29">
        <v>0</v>
      </c>
      <c r="AQ513" s="29">
        <f t="shared" si="172"/>
        <v>0</v>
      </c>
      <c r="AR513" s="29">
        <v>0</v>
      </c>
      <c r="AS513" s="29">
        <f t="shared" si="173"/>
        <v>0</v>
      </c>
      <c r="AT513" s="29">
        <v>0</v>
      </c>
      <c r="AU513" s="29">
        <f t="shared" si="174"/>
        <v>0</v>
      </c>
      <c r="AV513" s="29">
        <v>0</v>
      </c>
      <c r="AW513" s="29">
        <f t="shared" si="175"/>
        <v>0</v>
      </c>
    </row>
    <row r="514" spans="1:49">
      <c r="A514" s="2">
        <v>692</v>
      </c>
      <c r="B514" s="2" t="s">
        <v>205</v>
      </c>
      <c r="C514" s="2" t="s">
        <v>717</v>
      </c>
      <c r="D514" s="3">
        <v>301.44</v>
      </c>
      <c r="E514" s="3">
        <v>27.16</v>
      </c>
      <c r="F514" s="29">
        <v>1380923.125</v>
      </c>
      <c r="G514" s="29">
        <f t="shared" si="154"/>
        <v>9.2631763975398757E-3</v>
      </c>
      <c r="H514" s="29">
        <v>984853.3125</v>
      </c>
      <c r="I514" s="29">
        <f t="shared" si="155"/>
        <v>6.4734126269249933E-3</v>
      </c>
      <c r="J514" s="29">
        <v>2846870.5</v>
      </c>
      <c r="K514" s="29">
        <f t="shared" si="156"/>
        <v>4.1366271467006771E-3</v>
      </c>
      <c r="L514" s="29">
        <v>4367866.5</v>
      </c>
      <c r="M514" s="29">
        <f t="shared" si="157"/>
        <v>4.9758547487183027E-3</v>
      </c>
      <c r="N514" s="29">
        <v>2545500</v>
      </c>
      <c r="O514" s="29">
        <f t="shared" si="158"/>
        <v>2.4519824030178679E-3</v>
      </c>
      <c r="P514" s="29">
        <v>2137107.75</v>
      </c>
      <c r="Q514" s="29">
        <f t="shared" si="159"/>
        <v>2.213543665477631E-3</v>
      </c>
      <c r="R514" s="29">
        <v>0</v>
      </c>
      <c r="S514" s="29">
        <f t="shared" si="160"/>
        <v>0</v>
      </c>
      <c r="T514" s="29">
        <v>0</v>
      </c>
      <c r="U514" s="29">
        <f t="shared" si="161"/>
        <v>0</v>
      </c>
      <c r="V514" s="29">
        <v>0</v>
      </c>
      <c r="W514" s="29">
        <f t="shared" si="162"/>
        <v>0</v>
      </c>
      <c r="X514" s="29">
        <v>0</v>
      </c>
      <c r="Y514" s="29">
        <f t="shared" si="163"/>
        <v>0</v>
      </c>
      <c r="Z514" s="29">
        <v>109600</v>
      </c>
      <c r="AA514" s="29">
        <f t="shared" si="164"/>
        <v>4.1831675046225458E-4</v>
      </c>
      <c r="AB514" s="29">
        <v>0</v>
      </c>
      <c r="AC514" s="29">
        <f t="shared" si="165"/>
        <v>0</v>
      </c>
      <c r="AD514" s="29">
        <v>0</v>
      </c>
      <c r="AE514" s="29">
        <f t="shared" si="166"/>
        <v>0</v>
      </c>
      <c r="AF514" s="29">
        <v>0</v>
      </c>
      <c r="AG514" s="29">
        <f t="shared" si="167"/>
        <v>0</v>
      </c>
      <c r="AH514" s="29">
        <v>62400</v>
      </c>
      <c r="AI514" s="29">
        <f t="shared" si="168"/>
        <v>2.5575338528157244E-4</v>
      </c>
      <c r="AJ514" s="29">
        <v>0</v>
      </c>
      <c r="AK514" s="29">
        <f t="shared" si="169"/>
        <v>0</v>
      </c>
      <c r="AL514" s="29">
        <v>211200</v>
      </c>
      <c r="AM514" s="29">
        <f t="shared" si="170"/>
        <v>1.8623056140197776E-3</v>
      </c>
      <c r="AN514" s="29">
        <v>23333.333984375</v>
      </c>
      <c r="AO514" s="29">
        <f t="shared" si="171"/>
        <v>2.0694420683260801E-4</v>
      </c>
      <c r="AP514" s="29">
        <v>0</v>
      </c>
      <c r="AQ514" s="29">
        <f t="shared" si="172"/>
        <v>0</v>
      </c>
      <c r="AR514" s="29">
        <v>195600</v>
      </c>
      <c r="AS514" s="29">
        <f t="shared" si="173"/>
        <v>1.8828157822201371E-3</v>
      </c>
      <c r="AT514" s="29">
        <v>767288.90625</v>
      </c>
      <c r="AU514" s="29">
        <f t="shared" si="174"/>
        <v>5.5650832780764249E-3</v>
      </c>
      <c r="AV514" s="29">
        <v>0</v>
      </c>
      <c r="AW514" s="29">
        <f t="shared" si="175"/>
        <v>0</v>
      </c>
    </row>
    <row r="515" spans="1:49">
      <c r="A515" s="2">
        <v>693</v>
      </c>
      <c r="B515" s="2" t="s">
        <v>205</v>
      </c>
      <c r="C515" s="2" t="s">
        <v>718</v>
      </c>
      <c r="D515" s="3">
        <v>301.56</v>
      </c>
      <c r="E515" s="3">
        <v>16.43</v>
      </c>
      <c r="F515" s="29">
        <v>0</v>
      </c>
      <c r="G515" s="29">
        <f t="shared" si="154"/>
        <v>0</v>
      </c>
      <c r="H515" s="29">
        <v>0</v>
      </c>
      <c r="I515" s="29">
        <f t="shared" si="155"/>
        <v>0</v>
      </c>
      <c r="J515" s="29">
        <v>0</v>
      </c>
      <c r="K515" s="29">
        <f t="shared" si="156"/>
        <v>0</v>
      </c>
      <c r="L515" s="29">
        <v>0</v>
      </c>
      <c r="M515" s="29">
        <f t="shared" si="157"/>
        <v>0</v>
      </c>
      <c r="N515" s="29">
        <v>0</v>
      </c>
      <c r="O515" s="29">
        <f t="shared" si="158"/>
        <v>0</v>
      </c>
      <c r="P515" s="29">
        <v>0</v>
      </c>
      <c r="Q515" s="29">
        <f t="shared" si="159"/>
        <v>0</v>
      </c>
      <c r="R515" s="29">
        <v>0</v>
      </c>
      <c r="S515" s="29">
        <f t="shared" si="160"/>
        <v>0</v>
      </c>
      <c r="T515" s="29">
        <v>0</v>
      </c>
      <c r="U515" s="29">
        <f t="shared" si="161"/>
        <v>0</v>
      </c>
      <c r="V515" s="29">
        <v>0</v>
      </c>
      <c r="W515" s="29">
        <f t="shared" si="162"/>
        <v>0</v>
      </c>
      <c r="X515" s="29">
        <v>0</v>
      </c>
      <c r="Y515" s="29">
        <f t="shared" si="163"/>
        <v>0</v>
      </c>
      <c r="Z515" s="29">
        <v>0</v>
      </c>
      <c r="AA515" s="29">
        <f t="shared" si="164"/>
        <v>0</v>
      </c>
      <c r="AB515" s="29">
        <v>0</v>
      </c>
      <c r="AC515" s="29">
        <f t="shared" si="165"/>
        <v>0</v>
      </c>
      <c r="AD515" s="29">
        <v>0</v>
      </c>
      <c r="AE515" s="29">
        <f t="shared" si="166"/>
        <v>0</v>
      </c>
      <c r="AF515" s="29">
        <v>0</v>
      </c>
      <c r="AG515" s="29">
        <f t="shared" si="167"/>
        <v>0</v>
      </c>
      <c r="AH515" s="29">
        <v>0</v>
      </c>
      <c r="AI515" s="29">
        <f t="shared" si="168"/>
        <v>0</v>
      </c>
      <c r="AJ515" s="29">
        <v>0</v>
      </c>
      <c r="AK515" s="29">
        <f t="shared" si="169"/>
        <v>0</v>
      </c>
      <c r="AL515" s="29">
        <v>0</v>
      </c>
      <c r="AM515" s="29">
        <f t="shared" si="170"/>
        <v>0</v>
      </c>
      <c r="AN515" s="29">
        <v>0</v>
      </c>
      <c r="AO515" s="29">
        <f t="shared" si="171"/>
        <v>0</v>
      </c>
      <c r="AP515" s="29">
        <v>0</v>
      </c>
      <c r="AQ515" s="29">
        <f t="shared" si="172"/>
        <v>0</v>
      </c>
      <c r="AR515" s="29">
        <v>569688.875</v>
      </c>
      <c r="AS515" s="29">
        <f t="shared" si="173"/>
        <v>5.4837382658754338E-3</v>
      </c>
      <c r="AT515" s="29">
        <v>0</v>
      </c>
      <c r="AU515" s="29">
        <f t="shared" si="174"/>
        <v>0</v>
      </c>
      <c r="AV515" s="29">
        <v>0</v>
      </c>
      <c r="AW515" s="29">
        <f t="shared" si="175"/>
        <v>0</v>
      </c>
    </row>
    <row r="516" spans="1:49">
      <c r="A516" s="2">
        <v>694</v>
      </c>
      <c r="B516" s="2" t="s">
        <v>205</v>
      </c>
      <c r="C516" s="2" t="s">
        <v>719</v>
      </c>
      <c r="D516" s="3">
        <v>301.56</v>
      </c>
      <c r="E516" s="3">
        <v>24.36</v>
      </c>
      <c r="F516" s="29">
        <v>0</v>
      </c>
      <c r="G516" s="29">
        <f t="shared" ref="G516:G579" si="176">F516/149076630.492187</f>
        <v>0</v>
      </c>
      <c r="H516" s="29">
        <v>0</v>
      </c>
      <c r="I516" s="29">
        <f t="shared" ref="I516:I579" si="177">H516/152138194.992187</f>
        <v>0</v>
      </c>
      <c r="J516" s="29">
        <v>0</v>
      </c>
      <c r="K516" s="29">
        <f t="shared" ref="K516:K579" si="178">J516/688210563.591797</f>
        <v>0</v>
      </c>
      <c r="L516" s="29">
        <v>0</v>
      </c>
      <c r="M516" s="29">
        <f t="shared" ref="M516:M579" si="179">L516/877812299.710937</f>
        <v>0</v>
      </c>
      <c r="N516" s="29">
        <v>0</v>
      </c>
      <c r="O516" s="29">
        <f t="shared" ref="O516:O579" si="180">N516/1038139587.32617</f>
        <v>0</v>
      </c>
      <c r="P516" s="29">
        <v>109600</v>
      </c>
      <c r="Q516" s="29">
        <f t="shared" ref="Q516:Q579" si="181">P516/965468982.306641</f>
        <v>1.1351995973827167E-4</v>
      </c>
      <c r="R516" s="29">
        <v>0</v>
      </c>
      <c r="S516" s="29">
        <f t="shared" ref="S516:S579" si="182">R516/1069376350.63281</f>
        <v>0</v>
      </c>
      <c r="T516" s="29">
        <v>11229000</v>
      </c>
      <c r="U516" s="29">
        <f t="shared" ref="U516:U579" si="183">T516/985328383.539062</f>
        <v>1.1396200685570569E-2</v>
      </c>
      <c r="V516" s="29">
        <v>5856141</v>
      </c>
      <c r="W516" s="29">
        <f t="shared" ref="W516:W579" si="184">V516/412308075.594727</f>
        <v>1.4203313848638318E-2</v>
      </c>
      <c r="X516" s="29">
        <v>0</v>
      </c>
      <c r="Y516" s="29">
        <f t="shared" ref="Y516:Y579" si="185">X516/367778150.210937</f>
        <v>0</v>
      </c>
      <c r="Z516" s="29">
        <v>0</v>
      </c>
      <c r="AA516" s="29">
        <f t="shared" ref="AA516:AA579" si="186">Z516/262002417.734619</f>
        <v>0</v>
      </c>
      <c r="AB516" s="29">
        <v>0</v>
      </c>
      <c r="AC516" s="29">
        <f t="shared" ref="AC516:AC579" si="187">AB516/305687020.464844</f>
        <v>0</v>
      </c>
      <c r="AD516" s="29">
        <v>0</v>
      </c>
      <c r="AE516" s="29">
        <f t="shared" ref="AE516:AE579" si="188">AD516/214465381.402344</f>
        <v>0</v>
      </c>
      <c r="AF516" s="29">
        <v>0</v>
      </c>
      <c r="AG516" s="29">
        <f t="shared" ref="AG516:AG579" si="189">AF516/212276368.335937</f>
        <v>0</v>
      </c>
      <c r="AH516" s="29">
        <v>0</v>
      </c>
      <c r="AI516" s="29">
        <f t="shared" ref="AI516:AI579" si="190">AH516/243985040.242187</f>
        <v>0</v>
      </c>
      <c r="AJ516" s="29">
        <v>0</v>
      </c>
      <c r="AK516" s="29">
        <f t="shared" ref="AK516:AK579" si="191">AJ516/256814236.765625</f>
        <v>0</v>
      </c>
      <c r="AL516" s="29">
        <v>0</v>
      </c>
      <c r="AM516" s="29">
        <f t="shared" ref="AM516:AM579" si="192">AL516/113407809.335937</f>
        <v>0</v>
      </c>
      <c r="AN516" s="29">
        <v>0</v>
      </c>
      <c r="AO516" s="29">
        <f t="shared" ref="AO516:AO579" si="193">AN516/112751810.458984</f>
        <v>0</v>
      </c>
      <c r="AP516" s="29">
        <v>0</v>
      </c>
      <c r="AQ516" s="29">
        <f t="shared" ref="AQ516:AQ579" si="194">AP516/119728051.046875</f>
        <v>0</v>
      </c>
      <c r="AR516" s="29">
        <v>0</v>
      </c>
      <c r="AS516" s="29">
        <f t="shared" ref="AS516:AS579" si="195">AR516/103886955.828125</f>
        <v>0</v>
      </c>
      <c r="AT516" s="29">
        <v>0</v>
      </c>
      <c r="AU516" s="29">
        <f t="shared" ref="AU516:AU579" si="196">AT516/137875547.931641</f>
        <v>0</v>
      </c>
      <c r="AV516" s="29">
        <v>0</v>
      </c>
      <c r="AW516" s="29">
        <f t="shared" ref="AW516:AW579" si="197">AV516/148033987.734375</f>
        <v>0</v>
      </c>
    </row>
    <row r="517" spans="1:49">
      <c r="A517" s="2">
        <v>695</v>
      </c>
      <c r="B517" s="2" t="s">
        <v>205</v>
      </c>
      <c r="C517" s="2" t="s">
        <v>720</v>
      </c>
      <c r="D517" s="3">
        <v>301.56</v>
      </c>
      <c r="E517" s="3">
        <v>25.08</v>
      </c>
      <c r="F517" s="29">
        <v>0</v>
      </c>
      <c r="G517" s="29">
        <f t="shared" si="176"/>
        <v>0</v>
      </c>
      <c r="H517" s="29">
        <v>0</v>
      </c>
      <c r="I517" s="29">
        <f t="shared" si="177"/>
        <v>0</v>
      </c>
      <c r="J517" s="29">
        <v>0</v>
      </c>
      <c r="K517" s="29">
        <f t="shared" si="178"/>
        <v>0</v>
      </c>
      <c r="L517" s="29">
        <v>0</v>
      </c>
      <c r="M517" s="29">
        <f t="shared" si="179"/>
        <v>0</v>
      </c>
      <c r="N517" s="29">
        <v>0</v>
      </c>
      <c r="O517" s="29">
        <f t="shared" si="180"/>
        <v>0</v>
      </c>
      <c r="P517" s="29">
        <v>0</v>
      </c>
      <c r="Q517" s="29">
        <f t="shared" si="181"/>
        <v>0</v>
      </c>
      <c r="R517" s="29">
        <v>1420164.75</v>
      </c>
      <c r="S517" s="29">
        <f t="shared" si="182"/>
        <v>1.3280308182985427E-3</v>
      </c>
      <c r="T517" s="29">
        <v>0</v>
      </c>
      <c r="U517" s="29">
        <f t="shared" si="183"/>
        <v>0</v>
      </c>
      <c r="V517" s="29">
        <v>0</v>
      </c>
      <c r="W517" s="29">
        <f t="shared" si="184"/>
        <v>0</v>
      </c>
      <c r="X517" s="29">
        <v>324363.65625</v>
      </c>
      <c r="Y517" s="29">
        <f t="shared" si="185"/>
        <v>8.8195466768203358E-4</v>
      </c>
      <c r="Z517" s="29">
        <v>0</v>
      </c>
      <c r="AA517" s="29">
        <f t="shared" si="186"/>
        <v>0</v>
      </c>
      <c r="AB517" s="29">
        <v>0</v>
      </c>
      <c r="AC517" s="29">
        <f t="shared" si="187"/>
        <v>0</v>
      </c>
      <c r="AD517" s="29">
        <v>0</v>
      </c>
      <c r="AE517" s="29">
        <f t="shared" si="188"/>
        <v>0</v>
      </c>
      <c r="AF517" s="29">
        <v>0</v>
      </c>
      <c r="AG517" s="29">
        <f t="shared" si="189"/>
        <v>0</v>
      </c>
      <c r="AH517" s="29">
        <v>0</v>
      </c>
      <c r="AI517" s="29">
        <f t="shared" si="190"/>
        <v>0</v>
      </c>
      <c r="AJ517" s="29">
        <v>0</v>
      </c>
      <c r="AK517" s="29">
        <f t="shared" si="191"/>
        <v>0</v>
      </c>
      <c r="AL517" s="29">
        <v>0</v>
      </c>
      <c r="AM517" s="29">
        <f t="shared" si="192"/>
        <v>0</v>
      </c>
      <c r="AN517" s="29">
        <v>0</v>
      </c>
      <c r="AO517" s="29">
        <f t="shared" si="193"/>
        <v>0</v>
      </c>
      <c r="AP517" s="29">
        <v>0</v>
      </c>
      <c r="AQ517" s="29">
        <f t="shared" si="194"/>
        <v>0</v>
      </c>
      <c r="AR517" s="29">
        <v>0</v>
      </c>
      <c r="AS517" s="29">
        <f t="shared" si="195"/>
        <v>0</v>
      </c>
      <c r="AT517" s="29">
        <v>0</v>
      </c>
      <c r="AU517" s="29">
        <f t="shared" si="196"/>
        <v>0</v>
      </c>
      <c r="AV517" s="29">
        <v>0</v>
      </c>
      <c r="AW517" s="29">
        <f t="shared" si="197"/>
        <v>0</v>
      </c>
    </row>
    <row r="518" spans="1:49">
      <c r="A518" s="2">
        <v>696</v>
      </c>
      <c r="B518" s="2" t="s">
        <v>205</v>
      </c>
      <c r="C518" s="2" t="s">
        <v>721</v>
      </c>
      <c r="D518" s="3">
        <v>303.12</v>
      </c>
      <c r="E518" s="3">
        <v>16.739999999999998</v>
      </c>
      <c r="F518" s="29">
        <v>0</v>
      </c>
      <c r="G518" s="29">
        <f t="shared" si="176"/>
        <v>0</v>
      </c>
      <c r="H518" s="29">
        <v>0</v>
      </c>
      <c r="I518" s="29">
        <f t="shared" si="177"/>
        <v>0</v>
      </c>
      <c r="J518" s="29">
        <v>0</v>
      </c>
      <c r="K518" s="29">
        <f t="shared" si="178"/>
        <v>0</v>
      </c>
      <c r="L518" s="29">
        <v>0</v>
      </c>
      <c r="M518" s="29">
        <f t="shared" si="179"/>
        <v>0</v>
      </c>
      <c r="N518" s="29">
        <v>0</v>
      </c>
      <c r="O518" s="29">
        <f t="shared" si="180"/>
        <v>0</v>
      </c>
      <c r="P518" s="29">
        <v>0</v>
      </c>
      <c r="Q518" s="29">
        <f t="shared" si="181"/>
        <v>0</v>
      </c>
      <c r="R518" s="29">
        <v>0</v>
      </c>
      <c r="S518" s="29">
        <f t="shared" si="182"/>
        <v>0</v>
      </c>
      <c r="T518" s="29">
        <v>0</v>
      </c>
      <c r="U518" s="29">
        <f t="shared" si="183"/>
        <v>0</v>
      </c>
      <c r="V518" s="29">
        <v>0</v>
      </c>
      <c r="W518" s="29">
        <f t="shared" si="184"/>
        <v>0</v>
      </c>
      <c r="X518" s="29">
        <v>0</v>
      </c>
      <c r="Y518" s="29">
        <f t="shared" si="185"/>
        <v>0</v>
      </c>
      <c r="Z518" s="29">
        <v>0</v>
      </c>
      <c r="AA518" s="29">
        <f t="shared" si="186"/>
        <v>0</v>
      </c>
      <c r="AB518" s="29">
        <v>0</v>
      </c>
      <c r="AC518" s="29">
        <f t="shared" si="187"/>
        <v>0</v>
      </c>
      <c r="AD518" s="29">
        <v>0</v>
      </c>
      <c r="AE518" s="29">
        <f t="shared" si="188"/>
        <v>0</v>
      </c>
      <c r="AF518" s="29">
        <v>0</v>
      </c>
      <c r="AG518" s="29">
        <f t="shared" si="189"/>
        <v>0</v>
      </c>
      <c r="AH518" s="29">
        <v>0</v>
      </c>
      <c r="AI518" s="29">
        <f t="shared" si="190"/>
        <v>0</v>
      </c>
      <c r="AJ518" s="29">
        <v>0</v>
      </c>
      <c r="AK518" s="29">
        <f t="shared" si="191"/>
        <v>0</v>
      </c>
      <c r="AL518" s="29">
        <v>0</v>
      </c>
      <c r="AM518" s="29">
        <f t="shared" si="192"/>
        <v>0</v>
      </c>
      <c r="AN518" s="29">
        <v>0</v>
      </c>
      <c r="AO518" s="29">
        <f t="shared" si="193"/>
        <v>0</v>
      </c>
      <c r="AP518" s="29">
        <v>0</v>
      </c>
      <c r="AQ518" s="29">
        <f t="shared" si="194"/>
        <v>0</v>
      </c>
      <c r="AR518" s="29">
        <v>0</v>
      </c>
      <c r="AS518" s="29">
        <f t="shared" si="195"/>
        <v>0</v>
      </c>
      <c r="AT518" s="29">
        <v>158545.453125</v>
      </c>
      <c r="AU518" s="29">
        <f t="shared" si="196"/>
        <v>1.1499171209358107E-3</v>
      </c>
      <c r="AV518" s="29">
        <v>0</v>
      </c>
      <c r="AW518" s="29">
        <f t="shared" si="197"/>
        <v>0</v>
      </c>
    </row>
    <row r="519" spans="1:49">
      <c r="A519" s="2">
        <v>697</v>
      </c>
      <c r="B519" s="2" t="s">
        <v>205</v>
      </c>
      <c r="C519" s="2" t="s">
        <v>722</v>
      </c>
      <c r="D519" s="3">
        <v>305.52</v>
      </c>
      <c r="E519" s="3">
        <v>18.5</v>
      </c>
      <c r="F519" s="29">
        <v>0</v>
      </c>
      <c r="G519" s="29">
        <f t="shared" si="176"/>
        <v>0</v>
      </c>
      <c r="H519" s="29">
        <v>0</v>
      </c>
      <c r="I519" s="29">
        <f t="shared" si="177"/>
        <v>0</v>
      </c>
      <c r="J519" s="29">
        <v>0</v>
      </c>
      <c r="K519" s="29">
        <f t="shared" si="178"/>
        <v>0</v>
      </c>
      <c r="L519" s="29">
        <v>0</v>
      </c>
      <c r="M519" s="29">
        <f t="shared" si="179"/>
        <v>0</v>
      </c>
      <c r="N519" s="29">
        <v>0</v>
      </c>
      <c r="O519" s="29">
        <f t="shared" si="180"/>
        <v>0</v>
      </c>
      <c r="P519" s="29">
        <v>0</v>
      </c>
      <c r="Q519" s="29">
        <f t="shared" si="181"/>
        <v>0</v>
      </c>
      <c r="R519" s="29">
        <v>0</v>
      </c>
      <c r="S519" s="29">
        <f t="shared" si="182"/>
        <v>0</v>
      </c>
      <c r="T519" s="29">
        <v>0</v>
      </c>
      <c r="U519" s="29">
        <f t="shared" si="183"/>
        <v>0</v>
      </c>
      <c r="V519" s="29">
        <v>0</v>
      </c>
      <c r="W519" s="29">
        <f t="shared" si="184"/>
        <v>0</v>
      </c>
      <c r="X519" s="29">
        <v>0</v>
      </c>
      <c r="Y519" s="29">
        <f t="shared" si="185"/>
        <v>0</v>
      </c>
      <c r="Z519" s="29">
        <v>0</v>
      </c>
      <c r="AA519" s="29">
        <f t="shared" si="186"/>
        <v>0</v>
      </c>
      <c r="AB519" s="29">
        <v>0</v>
      </c>
      <c r="AC519" s="29">
        <f t="shared" si="187"/>
        <v>0</v>
      </c>
      <c r="AD519" s="29">
        <v>0</v>
      </c>
      <c r="AE519" s="29">
        <f t="shared" si="188"/>
        <v>0</v>
      </c>
      <c r="AF519" s="29">
        <v>0</v>
      </c>
      <c r="AG519" s="29">
        <f t="shared" si="189"/>
        <v>0</v>
      </c>
      <c r="AH519" s="29">
        <v>0</v>
      </c>
      <c r="AI519" s="29">
        <f t="shared" si="190"/>
        <v>0</v>
      </c>
      <c r="AJ519" s="29">
        <v>0</v>
      </c>
      <c r="AK519" s="29">
        <f t="shared" si="191"/>
        <v>0</v>
      </c>
      <c r="AL519" s="29">
        <v>0</v>
      </c>
      <c r="AM519" s="29">
        <f t="shared" si="192"/>
        <v>0</v>
      </c>
      <c r="AN519" s="29">
        <v>0</v>
      </c>
      <c r="AO519" s="29">
        <f t="shared" si="193"/>
        <v>0</v>
      </c>
      <c r="AP519" s="29">
        <v>1959000</v>
      </c>
      <c r="AQ519" s="29">
        <f t="shared" si="194"/>
        <v>1.6362080422014282E-2</v>
      </c>
      <c r="AR519" s="29">
        <v>2019000</v>
      </c>
      <c r="AS519" s="29">
        <f t="shared" si="195"/>
        <v>1.943458621831522E-2</v>
      </c>
      <c r="AT519" s="29">
        <v>0</v>
      </c>
      <c r="AU519" s="29">
        <f t="shared" si="196"/>
        <v>0</v>
      </c>
      <c r="AV519" s="29">
        <v>0</v>
      </c>
      <c r="AW519" s="29">
        <f t="shared" si="197"/>
        <v>0</v>
      </c>
    </row>
    <row r="520" spans="1:49">
      <c r="A520" s="2">
        <v>698</v>
      </c>
      <c r="B520" s="2" t="s">
        <v>205</v>
      </c>
      <c r="C520" s="2" t="s">
        <v>723</v>
      </c>
      <c r="D520" s="3">
        <v>309.48</v>
      </c>
      <c r="E520" s="3">
        <v>16.3</v>
      </c>
      <c r="F520" s="29">
        <v>0</v>
      </c>
      <c r="G520" s="29">
        <f t="shared" si="176"/>
        <v>0</v>
      </c>
      <c r="H520" s="29">
        <v>0</v>
      </c>
      <c r="I520" s="29">
        <f t="shared" si="177"/>
        <v>0</v>
      </c>
      <c r="J520" s="29">
        <v>660382.625</v>
      </c>
      <c r="K520" s="29">
        <f t="shared" si="178"/>
        <v>9.595647901035376E-4</v>
      </c>
      <c r="L520" s="29">
        <v>942177.75</v>
      </c>
      <c r="M520" s="29">
        <f t="shared" si="179"/>
        <v>1.0733248444004014E-3</v>
      </c>
      <c r="N520" s="29">
        <v>1069111.125</v>
      </c>
      <c r="O520" s="29">
        <f t="shared" si="180"/>
        <v>1.0298336929368047E-3</v>
      </c>
      <c r="P520" s="29">
        <v>1365147.875</v>
      </c>
      <c r="Q520" s="29">
        <f t="shared" si="181"/>
        <v>1.413973830353897E-3</v>
      </c>
      <c r="R520" s="29">
        <v>1040564.6875</v>
      </c>
      <c r="S520" s="29">
        <f t="shared" si="182"/>
        <v>9.7305750859764148E-4</v>
      </c>
      <c r="T520" s="29">
        <v>0</v>
      </c>
      <c r="U520" s="29">
        <f t="shared" si="183"/>
        <v>0</v>
      </c>
      <c r="V520" s="29">
        <v>864640</v>
      </c>
      <c r="W520" s="29">
        <f t="shared" si="184"/>
        <v>2.097072677397391E-3</v>
      </c>
      <c r="X520" s="29">
        <v>663750</v>
      </c>
      <c r="Y520" s="29">
        <f t="shared" si="185"/>
        <v>1.8047564805557645E-3</v>
      </c>
      <c r="Z520" s="29">
        <v>0</v>
      </c>
      <c r="AA520" s="29">
        <f t="shared" si="186"/>
        <v>0</v>
      </c>
      <c r="AB520" s="29">
        <v>0</v>
      </c>
      <c r="AC520" s="29">
        <f t="shared" si="187"/>
        <v>0</v>
      </c>
      <c r="AD520" s="29">
        <v>0</v>
      </c>
      <c r="AE520" s="29">
        <f t="shared" si="188"/>
        <v>0</v>
      </c>
      <c r="AF520" s="29">
        <v>0</v>
      </c>
      <c r="AG520" s="29">
        <f t="shared" si="189"/>
        <v>0</v>
      </c>
      <c r="AH520" s="29">
        <v>0</v>
      </c>
      <c r="AI520" s="29">
        <f t="shared" si="190"/>
        <v>0</v>
      </c>
      <c r="AJ520" s="29">
        <v>0</v>
      </c>
      <c r="AK520" s="29">
        <f t="shared" si="191"/>
        <v>0</v>
      </c>
      <c r="AL520" s="29">
        <v>0</v>
      </c>
      <c r="AM520" s="29">
        <f t="shared" si="192"/>
        <v>0</v>
      </c>
      <c r="AN520" s="29">
        <v>239942.859375</v>
      </c>
      <c r="AO520" s="29">
        <f t="shared" si="193"/>
        <v>2.128062142845011E-3</v>
      </c>
      <c r="AP520" s="29">
        <v>0</v>
      </c>
      <c r="AQ520" s="29">
        <f t="shared" si="194"/>
        <v>0</v>
      </c>
      <c r="AR520" s="29">
        <v>56727.2734375</v>
      </c>
      <c r="AS520" s="29">
        <f t="shared" si="195"/>
        <v>5.4604808645420332E-4</v>
      </c>
      <c r="AT520" s="29">
        <v>0</v>
      </c>
      <c r="AU520" s="29">
        <f t="shared" si="196"/>
        <v>0</v>
      </c>
      <c r="AV520" s="29">
        <v>200861.53125</v>
      </c>
      <c r="AW520" s="29">
        <f t="shared" si="197"/>
        <v>1.3568609096068949E-3</v>
      </c>
    </row>
    <row r="521" spans="1:49">
      <c r="A521" s="2">
        <v>699</v>
      </c>
      <c r="B521" s="2" t="s">
        <v>205</v>
      </c>
      <c r="C521" s="2" t="s">
        <v>724</v>
      </c>
      <c r="D521" s="3">
        <v>309.48</v>
      </c>
      <c r="E521" s="3">
        <v>24.26</v>
      </c>
      <c r="F521" s="29">
        <v>0</v>
      </c>
      <c r="G521" s="29">
        <f t="shared" si="176"/>
        <v>0</v>
      </c>
      <c r="H521" s="29">
        <v>0</v>
      </c>
      <c r="I521" s="29">
        <f t="shared" si="177"/>
        <v>0</v>
      </c>
      <c r="J521" s="29">
        <v>0</v>
      </c>
      <c r="K521" s="29">
        <f t="shared" si="178"/>
        <v>0</v>
      </c>
      <c r="L521" s="29">
        <v>0</v>
      </c>
      <c r="M521" s="29">
        <f t="shared" si="179"/>
        <v>0</v>
      </c>
      <c r="N521" s="29">
        <v>2788235.25</v>
      </c>
      <c r="O521" s="29">
        <f t="shared" si="180"/>
        <v>2.6857999483300434E-3</v>
      </c>
      <c r="P521" s="29">
        <v>2734427.5</v>
      </c>
      <c r="Q521" s="29">
        <f t="shared" si="181"/>
        <v>2.8322271871096972E-3</v>
      </c>
      <c r="R521" s="29">
        <v>2345882.5</v>
      </c>
      <c r="S521" s="29">
        <f t="shared" si="182"/>
        <v>2.1936921445960627E-3</v>
      </c>
      <c r="T521" s="29">
        <v>2559415.5</v>
      </c>
      <c r="U521" s="29">
        <f t="shared" si="183"/>
        <v>2.5975253963629835E-3</v>
      </c>
      <c r="V521" s="29">
        <v>0</v>
      </c>
      <c r="W521" s="29">
        <f t="shared" si="184"/>
        <v>0</v>
      </c>
      <c r="X521" s="29">
        <v>0</v>
      </c>
      <c r="Y521" s="29">
        <f t="shared" si="185"/>
        <v>0</v>
      </c>
      <c r="Z521" s="29">
        <v>0</v>
      </c>
      <c r="AA521" s="29">
        <f t="shared" si="186"/>
        <v>0</v>
      </c>
      <c r="AB521" s="29">
        <v>0</v>
      </c>
      <c r="AC521" s="29">
        <f t="shared" si="187"/>
        <v>0</v>
      </c>
      <c r="AD521" s="29">
        <v>0</v>
      </c>
      <c r="AE521" s="29">
        <f t="shared" si="188"/>
        <v>0</v>
      </c>
      <c r="AF521" s="29">
        <v>0</v>
      </c>
      <c r="AG521" s="29">
        <f t="shared" si="189"/>
        <v>0</v>
      </c>
      <c r="AH521" s="29">
        <v>0</v>
      </c>
      <c r="AI521" s="29">
        <f t="shared" si="190"/>
        <v>0</v>
      </c>
      <c r="AJ521" s="29">
        <v>0</v>
      </c>
      <c r="AK521" s="29">
        <f t="shared" si="191"/>
        <v>0</v>
      </c>
      <c r="AL521" s="29">
        <v>0</v>
      </c>
      <c r="AM521" s="29">
        <f t="shared" si="192"/>
        <v>0</v>
      </c>
      <c r="AN521" s="29">
        <v>0</v>
      </c>
      <c r="AO521" s="29">
        <f t="shared" si="193"/>
        <v>0</v>
      </c>
      <c r="AP521" s="29">
        <v>0</v>
      </c>
      <c r="AQ521" s="29">
        <f t="shared" si="194"/>
        <v>0</v>
      </c>
      <c r="AR521" s="29">
        <v>0</v>
      </c>
      <c r="AS521" s="29">
        <f t="shared" si="195"/>
        <v>0</v>
      </c>
      <c r="AT521" s="29">
        <v>0</v>
      </c>
      <c r="AU521" s="29">
        <f t="shared" si="196"/>
        <v>0</v>
      </c>
      <c r="AV521" s="29">
        <v>0</v>
      </c>
      <c r="AW521" s="29">
        <f t="shared" si="197"/>
        <v>0</v>
      </c>
    </row>
    <row r="522" spans="1:49">
      <c r="A522" s="2">
        <v>700</v>
      </c>
      <c r="B522" s="2" t="s">
        <v>205</v>
      </c>
      <c r="C522" s="2" t="s">
        <v>725</v>
      </c>
      <c r="D522" s="3">
        <v>309.60000000000002</v>
      </c>
      <c r="E522" s="3">
        <v>16.78</v>
      </c>
      <c r="F522" s="29">
        <v>0</v>
      </c>
      <c r="G522" s="29">
        <f t="shared" si="176"/>
        <v>0</v>
      </c>
      <c r="H522" s="29">
        <v>0</v>
      </c>
      <c r="I522" s="29">
        <f t="shared" si="177"/>
        <v>0</v>
      </c>
      <c r="J522" s="29">
        <v>0</v>
      </c>
      <c r="K522" s="29">
        <f t="shared" si="178"/>
        <v>0</v>
      </c>
      <c r="L522" s="29">
        <v>0</v>
      </c>
      <c r="M522" s="29">
        <f t="shared" si="179"/>
        <v>0</v>
      </c>
      <c r="N522" s="29">
        <v>0</v>
      </c>
      <c r="O522" s="29">
        <f t="shared" si="180"/>
        <v>0</v>
      </c>
      <c r="P522" s="29">
        <v>0</v>
      </c>
      <c r="Q522" s="29">
        <f t="shared" si="181"/>
        <v>0</v>
      </c>
      <c r="R522" s="29">
        <v>0</v>
      </c>
      <c r="S522" s="29">
        <f t="shared" si="182"/>
        <v>0</v>
      </c>
      <c r="T522" s="29">
        <v>0</v>
      </c>
      <c r="U522" s="29">
        <f t="shared" si="183"/>
        <v>0</v>
      </c>
      <c r="V522" s="29">
        <v>0</v>
      </c>
      <c r="W522" s="29">
        <f t="shared" si="184"/>
        <v>0</v>
      </c>
      <c r="X522" s="29">
        <v>0</v>
      </c>
      <c r="Y522" s="29">
        <f t="shared" si="185"/>
        <v>0</v>
      </c>
      <c r="Z522" s="29">
        <v>0</v>
      </c>
      <c r="AA522" s="29">
        <f t="shared" si="186"/>
        <v>0</v>
      </c>
      <c r="AB522" s="29">
        <v>0</v>
      </c>
      <c r="AC522" s="29">
        <f t="shared" si="187"/>
        <v>0</v>
      </c>
      <c r="AD522" s="29">
        <v>0</v>
      </c>
      <c r="AE522" s="29">
        <f t="shared" si="188"/>
        <v>0</v>
      </c>
      <c r="AF522" s="29">
        <v>0</v>
      </c>
      <c r="AG522" s="29">
        <f t="shared" si="189"/>
        <v>0</v>
      </c>
      <c r="AH522" s="29">
        <v>316800</v>
      </c>
      <c r="AI522" s="29">
        <f t="shared" si="190"/>
        <v>1.2984402637372138E-3</v>
      </c>
      <c r="AJ522" s="29">
        <v>398160</v>
      </c>
      <c r="AK522" s="29">
        <f t="shared" si="191"/>
        <v>1.5503813379449467E-3</v>
      </c>
      <c r="AL522" s="29">
        <v>3814044.5</v>
      </c>
      <c r="AM522" s="29">
        <f t="shared" si="192"/>
        <v>3.3631233354504048E-2</v>
      </c>
      <c r="AN522" s="29">
        <v>1321411.75</v>
      </c>
      <c r="AO522" s="29">
        <f t="shared" si="193"/>
        <v>1.1719649951702488E-2</v>
      </c>
      <c r="AP522" s="29">
        <v>0</v>
      </c>
      <c r="AQ522" s="29">
        <f t="shared" si="194"/>
        <v>0</v>
      </c>
      <c r="AR522" s="29">
        <v>0</v>
      </c>
      <c r="AS522" s="29">
        <f t="shared" si="195"/>
        <v>0</v>
      </c>
      <c r="AT522" s="29">
        <v>0</v>
      </c>
      <c r="AU522" s="29">
        <f t="shared" si="196"/>
        <v>0</v>
      </c>
      <c r="AV522" s="29">
        <v>0</v>
      </c>
      <c r="AW522" s="29">
        <f t="shared" si="197"/>
        <v>0</v>
      </c>
    </row>
    <row r="523" spans="1:49">
      <c r="A523" s="2">
        <v>701</v>
      </c>
      <c r="B523" s="2" t="s">
        <v>205</v>
      </c>
      <c r="C523" s="2" t="s">
        <v>726</v>
      </c>
      <c r="D523" s="3">
        <v>311.39999999999998</v>
      </c>
      <c r="E523" s="3">
        <v>24.31</v>
      </c>
      <c r="F523" s="29">
        <v>0</v>
      </c>
      <c r="G523" s="29">
        <f t="shared" si="176"/>
        <v>0</v>
      </c>
      <c r="H523" s="29">
        <v>0</v>
      </c>
      <c r="I523" s="29">
        <f t="shared" si="177"/>
        <v>0</v>
      </c>
      <c r="J523" s="29">
        <v>50000</v>
      </c>
      <c r="K523" s="29">
        <f t="shared" si="178"/>
        <v>7.2652183278106201E-5</v>
      </c>
      <c r="L523" s="29">
        <v>275600</v>
      </c>
      <c r="M523" s="29">
        <f t="shared" si="179"/>
        <v>3.1396233578722343E-4</v>
      </c>
      <c r="N523" s="29">
        <v>33362354</v>
      </c>
      <c r="O523" s="29">
        <f t="shared" si="180"/>
        <v>3.2136674496661868E-2</v>
      </c>
      <c r="P523" s="29">
        <v>32845366</v>
      </c>
      <c r="Q523" s="29">
        <f t="shared" si="181"/>
        <v>3.4020115199897782E-2</v>
      </c>
      <c r="R523" s="29">
        <v>27705098</v>
      </c>
      <c r="S523" s="29">
        <f t="shared" si="182"/>
        <v>2.5907715261895718E-2</v>
      </c>
      <c r="T523" s="29">
        <v>28374046</v>
      </c>
      <c r="U523" s="29">
        <f t="shared" si="183"/>
        <v>2.8796537757379188E-2</v>
      </c>
      <c r="V523" s="29">
        <v>0</v>
      </c>
      <c r="W523" s="29">
        <f t="shared" si="184"/>
        <v>0</v>
      </c>
      <c r="X523" s="29">
        <v>0</v>
      </c>
      <c r="Y523" s="29">
        <f t="shared" si="185"/>
        <v>0</v>
      </c>
      <c r="Z523" s="29">
        <v>0</v>
      </c>
      <c r="AA523" s="29">
        <f t="shared" si="186"/>
        <v>0</v>
      </c>
      <c r="AB523" s="29">
        <v>0</v>
      </c>
      <c r="AC523" s="29">
        <f t="shared" si="187"/>
        <v>0</v>
      </c>
      <c r="AD523" s="29">
        <v>0</v>
      </c>
      <c r="AE523" s="29">
        <f t="shared" si="188"/>
        <v>0</v>
      </c>
      <c r="AF523" s="29">
        <v>0</v>
      </c>
      <c r="AG523" s="29">
        <f t="shared" si="189"/>
        <v>0</v>
      </c>
      <c r="AH523" s="29">
        <v>0</v>
      </c>
      <c r="AI523" s="29">
        <f t="shared" si="190"/>
        <v>0</v>
      </c>
      <c r="AJ523" s="29">
        <v>0</v>
      </c>
      <c r="AK523" s="29">
        <f t="shared" si="191"/>
        <v>0</v>
      </c>
      <c r="AL523" s="29">
        <v>0</v>
      </c>
      <c r="AM523" s="29">
        <f t="shared" si="192"/>
        <v>0</v>
      </c>
      <c r="AN523" s="29">
        <v>0</v>
      </c>
      <c r="AO523" s="29">
        <f t="shared" si="193"/>
        <v>0</v>
      </c>
      <c r="AP523" s="29">
        <v>0</v>
      </c>
      <c r="AQ523" s="29">
        <f t="shared" si="194"/>
        <v>0</v>
      </c>
      <c r="AR523" s="29">
        <v>0</v>
      </c>
      <c r="AS523" s="29">
        <f t="shared" si="195"/>
        <v>0</v>
      </c>
      <c r="AT523" s="29">
        <v>0</v>
      </c>
      <c r="AU523" s="29">
        <f t="shared" si="196"/>
        <v>0</v>
      </c>
      <c r="AV523" s="29">
        <v>0</v>
      </c>
      <c r="AW523" s="29">
        <f t="shared" si="197"/>
        <v>0</v>
      </c>
    </row>
    <row r="524" spans="1:49">
      <c r="A524" s="2">
        <v>702</v>
      </c>
      <c r="B524" s="2" t="s">
        <v>205</v>
      </c>
      <c r="C524" s="2" t="s">
        <v>727</v>
      </c>
      <c r="D524" s="3">
        <v>311.52</v>
      </c>
      <c r="E524" s="3">
        <v>26.62</v>
      </c>
      <c r="F524" s="29">
        <v>0</v>
      </c>
      <c r="G524" s="29">
        <f t="shared" si="176"/>
        <v>0</v>
      </c>
      <c r="H524" s="29">
        <v>0</v>
      </c>
      <c r="I524" s="29">
        <f t="shared" si="177"/>
        <v>0</v>
      </c>
      <c r="J524" s="29">
        <v>0</v>
      </c>
      <c r="K524" s="29">
        <f t="shared" si="178"/>
        <v>0</v>
      </c>
      <c r="L524" s="29">
        <v>0</v>
      </c>
      <c r="M524" s="29">
        <f t="shared" si="179"/>
        <v>0</v>
      </c>
      <c r="N524" s="29">
        <v>0</v>
      </c>
      <c r="O524" s="29">
        <f t="shared" si="180"/>
        <v>0</v>
      </c>
      <c r="P524" s="29">
        <v>0</v>
      </c>
      <c r="Q524" s="29">
        <f t="shared" si="181"/>
        <v>0</v>
      </c>
      <c r="R524" s="29">
        <v>0</v>
      </c>
      <c r="S524" s="29">
        <f t="shared" si="182"/>
        <v>0</v>
      </c>
      <c r="T524" s="29">
        <v>0</v>
      </c>
      <c r="U524" s="29">
        <f t="shared" si="183"/>
        <v>0</v>
      </c>
      <c r="V524" s="29">
        <v>0</v>
      </c>
      <c r="W524" s="29">
        <f t="shared" si="184"/>
        <v>0</v>
      </c>
      <c r="X524" s="29">
        <v>0</v>
      </c>
      <c r="Y524" s="29">
        <f t="shared" si="185"/>
        <v>0</v>
      </c>
      <c r="Z524" s="29">
        <v>0</v>
      </c>
      <c r="AA524" s="29">
        <f t="shared" si="186"/>
        <v>0</v>
      </c>
      <c r="AB524" s="29">
        <v>0</v>
      </c>
      <c r="AC524" s="29">
        <f t="shared" si="187"/>
        <v>0</v>
      </c>
      <c r="AD524" s="29">
        <v>0</v>
      </c>
      <c r="AE524" s="29">
        <f t="shared" si="188"/>
        <v>0</v>
      </c>
      <c r="AF524" s="29">
        <v>0</v>
      </c>
      <c r="AG524" s="29">
        <f t="shared" si="189"/>
        <v>0</v>
      </c>
      <c r="AH524" s="29">
        <v>1448658.875</v>
      </c>
      <c r="AI524" s="29">
        <f t="shared" si="190"/>
        <v>5.9374905672987862E-3</v>
      </c>
      <c r="AJ524" s="29">
        <v>396480</v>
      </c>
      <c r="AK524" s="29">
        <f t="shared" si="191"/>
        <v>1.5438396445358962E-3</v>
      </c>
      <c r="AL524" s="29">
        <v>214153.84375</v>
      </c>
      <c r="AM524" s="29">
        <f t="shared" si="192"/>
        <v>1.8883518251872123E-3</v>
      </c>
      <c r="AN524" s="29">
        <v>315733.3125</v>
      </c>
      <c r="AO524" s="29">
        <f t="shared" si="193"/>
        <v>2.8002504901227733E-3</v>
      </c>
      <c r="AP524" s="29">
        <v>119200</v>
      </c>
      <c r="AQ524" s="29">
        <f t="shared" si="194"/>
        <v>9.9558957953246679E-4</v>
      </c>
      <c r="AR524" s="29">
        <v>0</v>
      </c>
      <c r="AS524" s="29">
        <f t="shared" si="195"/>
        <v>0</v>
      </c>
      <c r="AT524" s="29">
        <v>0</v>
      </c>
      <c r="AU524" s="29">
        <f t="shared" si="196"/>
        <v>0</v>
      </c>
      <c r="AV524" s="29">
        <v>0</v>
      </c>
      <c r="AW524" s="29">
        <f t="shared" si="197"/>
        <v>0</v>
      </c>
    </row>
    <row r="525" spans="1:49">
      <c r="A525" s="2">
        <v>703</v>
      </c>
      <c r="B525" s="2" t="s">
        <v>205</v>
      </c>
      <c r="C525" s="2" t="s">
        <v>728</v>
      </c>
      <c r="D525" s="3">
        <v>311.64</v>
      </c>
      <c r="E525" s="3">
        <v>26.41</v>
      </c>
      <c r="F525" s="29">
        <v>5193000</v>
      </c>
      <c r="G525" s="29">
        <f t="shared" si="176"/>
        <v>3.4834433692624692E-2</v>
      </c>
      <c r="H525" s="29">
        <v>3069010</v>
      </c>
      <c r="I525" s="29">
        <f t="shared" si="177"/>
        <v>2.0172514864906923E-2</v>
      </c>
      <c r="J525" s="29">
        <v>0</v>
      </c>
      <c r="K525" s="29">
        <f t="shared" si="178"/>
        <v>0</v>
      </c>
      <c r="L525" s="29">
        <v>0</v>
      </c>
      <c r="M525" s="29">
        <f t="shared" si="179"/>
        <v>0</v>
      </c>
      <c r="N525" s="29">
        <v>224000</v>
      </c>
      <c r="O525" s="29">
        <f t="shared" si="180"/>
        <v>2.1577059841917205E-4</v>
      </c>
      <c r="P525" s="29">
        <v>0</v>
      </c>
      <c r="Q525" s="29">
        <f t="shared" si="181"/>
        <v>0</v>
      </c>
      <c r="R525" s="29">
        <v>187200</v>
      </c>
      <c r="S525" s="29">
        <f t="shared" si="182"/>
        <v>1.7505530198907358E-4</v>
      </c>
      <c r="T525" s="29">
        <v>653333.3125</v>
      </c>
      <c r="U525" s="29">
        <f t="shared" si="183"/>
        <v>6.6306149646616717E-4</v>
      </c>
      <c r="V525" s="29">
        <v>61200.00390625</v>
      </c>
      <c r="W525" s="29">
        <f t="shared" si="184"/>
        <v>1.4843270730987518E-4</v>
      </c>
      <c r="X525" s="29">
        <v>0</v>
      </c>
      <c r="Y525" s="29">
        <f t="shared" si="185"/>
        <v>0</v>
      </c>
      <c r="Z525" s="29">
        <v>0</v>
      </c>
      <c r="AA525" s="29">
        <f t="shared" si="186"/>
        <v>0</v>
      </c>
      <c r="AB525" s="29">
        <v>952755.5625</v>
      </c>
      <c r="AC525" s="29">
        <f t="shared" si="187"/>
        <v>3.1167681279080451E-3</v>
      </c>
      <c r="AD525" s="29">
        <v>1442355.5</v>
      </c>
      <c r="AE525" s="29">
        <f t="shared" si="188"/>
        <v>6.7253534839457115E-3</v>
      </c>
      <c r="AF525" s="29">
        <v>0</v>
      </c>
      <c r="AG525" s="29">
        <f t="shared" si="189"/>
        <v>0</v>
      </c>
      <c r="AH525" s="29">
        <v>0</v>
      </c>
      <c r="AI525" s="29">
        <f t="shared" si="190"/>
        <v>0</v>
      </c>
      <c r="AJ525" s="29">
        <v>0</v>
      </c>
      <c r="AK525" s="29">
        <f t="shared" si="191"/>
        <v>0</v>
      </c>
      <c r="AL525" s="29">
        <v>243599.984375</v>
      </c>
      <c r="AM525" s="29">
        <f t="shared" si="192"/>
        <v>2.1480000874843398E-3</v>
      </c>
      <c r="AN525" s="29">
        <v>1050311.125</v>
      </c>
      <c r="AO525" s="29">
        <f t="shared" si="193"/>
        <v>9.3152484268274709E-3</v>
      </c>
      <c r="AP525" s="29">
        <v>1406088.875</v>
      </c>
      <c r="AQ525" s="29">
        <f t="shared" si="194"/>
        <v>1.1744022079249407E-2</v>
      </c>
      <c r="AR525" s="29">
        <v>3482250</v>
      </c>
      <c r="AS525" s="29">
        <f t="shared" si="195"/>
        <v>3.3519607656626135E-2</v>
      </c>
      <c r="AT525" s="29">
        <v>3189979</v>
      </c>
      <c r="AU525" s="29">
        <f t="shared" si="196"/>
        <v>2.3136655105672532E-2</v>
      </c>
      <c r="AV525" s="29">
        <v>3831750</v>
      </c>
      <c r="AW525" s="29">
        <f t="shared" si="197"/>
        <v>2.5884258464181253E-2</v>
      </c>
    </row>
    <row r="526" spans="1:49">
      <c r="A526" s="2">
        <v>704</v>
      </c>
      <c r="B526" s="2" t="s">
        <v>205</v>
      </c>
      <c r="C526" s="2" t="s">
        <v>729</v>
      </c>
      <c r="D526" s="3">
        <v>312.12</v>
      </c>
      <c r="E526" s="3">
        <v>24.31</v>
      </c>
      <c r="F526" s="29">
        <v>0</v>
      </c>
      <c r="G526" s="29">
        <f t="shared" si="176"/>
        <v>0</v>
      </c>
      <c r="H526" s="29">
        <v>0</v>
      </c>
      <c r="I526" s="29">
        <f t="shared" si="177"/>
        <v>0</v>
      </c>
      <c r="J526" s="29">
        <v>0</v>
      </c>
      <c r="K526" s="29">
        <f t="shared" si="178"/>
        <v>0</v>
      </c>
      <c r="L526" s="29">
        <v>0</v>
      </c>
      <c r="M526" s="29">
        <f t="shared" si="179"/>
        <v>0</v>
      </c>
      <c r="N526" s="29">
        <v>3541960.75</v>
      </c>
      <c r="O526" s="29">
        <f t="shared" si="180"/>
        <v>3.4118347794853546E-3</v>
      </c>
      <c r="P526" s="29">
        <v>0</v>
      </c>
      <c r="Q526" s="29">
        <f t="shared" si="181"/>
        <v>0</v>
      </c>
      <c r="R526" s="29">
        <v>2778039.25</v>
      </c>
      <c r="S526" s="29">
        <f t="shared" si="182"/>
        <v>2.5978124991786833E-3</v>
      </c>
      <c r="T526" s="29">
        <v>0</v>
      </c>
      <c r="U526" s="29">
        <f t="shared" si="183"/>
        <v>0</v>
      </c>
      <c r="V526" s="29">
        <v>0</v>
      </c>
      <c r="W526" s="29">
        <f t="shared" si="184"/>
        <v>0</v>
      </c>
      <c r="X526" s="29">
        <v>0</v>
      </c>
      <c r="Y526" s="29">
        <f t="shared" si="185"/>
        <v>0</v>
      </c>
      <c r="Z526" s="29">
        <v>0</v>
      </c>
      <c r="AA526" s="29">
        <f t="shared" si="186"/>
        <v>0</v>
      </c>
      <c r="AB526" s="29">
        <v>0</v>
      </c>
      <c r="AC526" s="29">
        <f t="shared" si="187"/>
        <v>0</v>
      </c>
      <c r="AD526" s="29">
        <v>0</v>
      </c>
      <c r="AE526" s="29">
        <f t="shared" si="188"/>
        <v>0</v>
      </c>
      <c r="AF526" s="29">
        <v>0</v>
      </c>
      <c r="AG526" s="29">
        <f t="shared" si="189"/>
        <v>0</v>
      </c>
      <c r="AH526" s="29">
        <v>0</v>
      </c>
      <c r="AI526" s="29">
        <f t="shared" si="190"/>
        <v>0</v>
      </c>
      <c r="AJ526" s="29">
        <v>0</v>
      </c>
      <c r="AK526" s="29">
        <f t="shared" si="191"/>
        <v>0</v>
      </c>
      <c r="AL526" s="29">
        <v>0</v>
      </c>
      <c r="AM526" s="29">
        <f t="shared" si="192"/>
        <v>0</v>
      </c>
      <c r="AN526" s="29">
        <v>0</v>
      </c>
      <c r="AO526" s="29">
        <f t="shared" si="193"/>
        <v>0</v>
      </c>
      <c r="AP526" s="29">
        <v>0</v>
      </c>
      <c r="AQ526" s="29">
        <f t="shared" si="194"/>
        <v>0</v>
      </c>
      <c r="AR526" s="29">
        <v>0</v>
      </c>
      <c r="AS526" s="29">
        <f t="shared" si="195"/>
        <v>0</v>
      </c>
      <c r="AT526" s="29">
        <v>0</v>
      </c>
      <c r="AU526" s="29">
        <f t="shared" si="196"/>
        <v>0</v>
      </c>
      <c r="AV526" s="29">
        <v>0</v>
      </c>
      <c r="AW526" s="29">
        <f t="shared" si="197"/>
        <v>0</v>
      </c>
    </row>
    <row r="527" spans="1:49">
      <c r="A527" s="2">
        <v>705</v>
      </c>
      <c r="B527" s="2" t="s">
        <v>205</v>
      </c>
      <c r="C527" s="2" t="s">
        <v>730</v>
      </c>
      <c r="D527" s="3">
        <v>313.08</v>
      </c>
      <c r="E527" s="3">
        <v>18.88</v>
      </c>
      <c r="F527" s="29">
        <v>0</v>
      </c>
      <c r="G527" s="29">
        <f t="shared" si="176"/>
        <v>0</v>
      </c>
      <c r="H527" s="29">
        <v>0</v>
      </c>
      <c r="I527" s="29">
        <f t="shared" si="177"/>
        <v>0</v>
      </c>
      <c r="J527" s="29">
        <v>0</v>
      </c>
      <c r="K527" s="29">
        <f t="shared" si="178"/>
        <v>0</v>
      </c>
      <c r="L527" s="29">
        <v>0</v>
      </c>
      <c r="M527" s="29">
        <f t="shared" si="179"/>
        <v>0</v>
      </c>
      <c r="N527" s="29">
        <v>0</v>
      </c>
      <c r="O527" s="29">
        <f t="shared" si="180"/>
        <v>0</v>
      </c>
      <c r="P527" s="29">
        <v>0</v>
      </c>
      <c r="Q527" s="29">
        <f t="shared" si="181"/>
        <v>0</v>
      </c>
      <c r="R527" s="29">
        <v>0</v>
      </c>
      <c r="S527" s="29">
        <f t="shared" si="182"/>
        <v>0</v>
      </c>
      <c r="T527" s="29">
        <v>0</v>
      </c>
      <c r="U527" s="29">
        <f t="shared" si="183"/>
        <v>0</v>
      </c>
      <c r="V527" s="29">
        <v>0</v>
      </c>
      <c r="W527" s="29">
        <f t="shared" si="184"/>
        <v>0</v>
      </c>
      <c r="X527" s="29">
        <v>108800</v>
      </c>
      <c r="Y527" s="29">
        <f t="shared" si="185"/>
        <v>2.9583051613479047E-4</v>
      </c>
      <c r="Z527" s="29">
        <v>0</v>
      </c>
      <c r="AA527" s="29">
        <f t="shared" si="186"/>
        <v>0</v>
      </c>
      <c r="AB527" s="29">
        <v>0</v>
      </c>
      <c r="AC527" s="29">
        <f t="shared" si="187"/>
        <v>0</v>
      </c>
      <c r="AD527" s="29">
        <v>0</v>
      </c>
      <c r="AE527" s="29">
        <f t="shared" si="188"/>
        <v>0</v>
      </c>
      <c r="AF527" s="29">
        <v>0</v>
      </c>
      <c r="AG527" s="29">
        <f t="shared" si="189"/>
        <v>0</v>
      </c>
      <c r="AH527" s="29">
        <v>0</v>
      </c>
      <c r="AI527" s="29">
        <f t="shared" si="190"/>
        <v>0</v>
      </c>
      <c r="AJ527" s="29">
        <v>0</v>
      </c>
      <c r="AK527" s="29">
        <f t="shared" si="191"/>
        <v>0</v>
      </c>
      <c r="AL527" s="29">
        <v>0</v>
      </c>
      <c r="AM527" s="29">
        <f t="shared" si="192"/>
        <v>0</v>
      </c>
      <c r="AN527" s="29">
        <v>0</v>
      </c>
      <c r="AO527" s="29">
        <f t="shared" si="193"/>
        <v>0</v>
      </c>
      <c r="AP527" s="29">
        <v>0</v>
      </c>
      <c r="AQ527" s="29">
        <f t="shared" si="194"/>
        <v>0</v>
      </c>
      <c r="AR527" s="29">
        <v>0</v>
      </c>
      <c r="AS527" s="29">
        <f t="shared" si="195"/>
        <v>0</v>
      </c>
      <c r="AT527" s="29">
        <v>0</v>
      </c>
      <c r="AU527" s="29">
        <f t="shared" si="196"/>
        <v>0</v>
      </c>
      <c r="AV527" s="29">
        <v>0</v>
      </c>
      <c r="AW527" s="29">
        <f t="shared" si="197"/>
        <v>0</v>
      </c>
    </row>
    <row r="528" spans="1:49">
      <c r="A528" s="2">
        <v>706</v>
      </c>
      <c r="B528" s="2" t="s">
        <v>205</v>
      </c>
      <c r="C528" s="2" t="s">
        <v>731</v>
      </c>
      <c r="D528" s="3">
        <v>315.24</v>
      </c>
      <c r="E528" s="3">
        <v>25.25</v>
      </c>
      <c r="F528" s="29">
        <v>0</v>
      </c>
      <c r="G528" s="29">
        <f t="shared" si="176"/>
        <v>0</v>
      </c>
      <c r="H528" s="29">
        <v>0</v>
      </c>
      <c r="I528" s="29">
        <f t="shared" si="177"/>
        <v>0</v>
      </c>
      <c r="J528" s="29">
        <v>0</v>
      </c>
      <c r="K528" s="29">
        <f t="shared" si="178"/>
        <v>0</v>
      </c>
      <c r="L528" s="29">
        <v>0</v>
      </c>
      <c r="M528" s="29">
        <f t="shared" si="179"/>
        <v>0</v>
      </c>
      <c r="N528" s="29">
        <v>0</v>
      </c>
      <c r="O528" s="29">
        <f t="shared" si="180"/>
        <v>0</v>
      </c>
      <c r="P528" s="29">
        <v>0</v>
      </c>
      <c r="Q528" s="29">
        <f t="shared" si="181"/>
        <v>0</v>
      </c>
      <c r="R528" s="29">
        <v>0</v>
      </c>
      <c r="S528" s="29">
        <f t="shared" si="182"/>
        <v>0</v>
      </c>
      <c r="T528" s="29">
        <v>0</v>
      </c>
      <c r="U528" s="29">
        <f t="shared" si="183"/>
        <v>0</v>
      </c>
      <c r="V528" s="29">
        <v>0</v>
      </c>
      <c r="W528" s="29">
        <f t="shared" si="184"/>
        <v>0</v>
      </c>
      <c r="X528" s="29">
        <v>1226266.625</v>
      </c>
      <c r="Y528" s="29">
        <f t="shared" si="185"/>
        <v>3.3342563289762645E-3</v>
      </c>
      <c r="Z528" s="29">
        <v>0</v>
      </c>
      <c r="AA528" s="29">
        <f t="shared" si="186"/>
        <v>0</v>
      </c>
      <c r="AB528" s="29">
        <v>0</v>
      </c>
      <c r="AC528" s="29">
        <f t="shared" si="187"/>
        <v>0</v>
      </c>
      <c r="AD528" s="29">
        <v>0</v>
      </c>
      <c r="AE528" s="29">
        <f t="shared" si="188"/>
        <v>0</v>
      </c>
      <c r="AF528" s="29">
        <v>0</v>
      </c>
      <c r="AG528" s="29">
        <f t="shared" si="189"/>
        <v>0</v>
      </c>
      <c r="AH528" s="29">
        <v>0</v>
      </c>
      <c r="AI528" s="29">
        <f t="shared" si="190"/>
        <v>0</v>
      </c>
      <c r="AJ528" s="29">
        <v>0</v>
      </c>
      <c r="AK528" s="29">
        <f t="shared" si="191"/>
        <v>0</v>
      </c>
      <c r="AL528" s="29">
        <v>0</v>
      </c>
      <c r="AM528" s="29">
        <f t="shared" si="192"/>
        <v>0</v>
      </c>
      <c r="AN528" s="29">
        <v>0</v>
      </c>
      <c r="AO528" s="29">
        <f t="shared" si="193"/>
        <v>0</v>
      </c>
      <c r="AP528" s="29">
        <v>0</v>
      </c>
      <c r="AQ528" s="29">
        <f t="shared" si="194"/>
        <v>0</v>
      </c>
      <c r="AR528" s="29">
        <v>0</v>
      </c>
      <c r="AS528" s="29">
        <f t="shared" si="195"/>
        <v>0</v>
      </c>
      <c r="AT528" s="29">
        <v>0</v>
      </c>
      <c r="AU528" s="29">
        <f t="shared" si="196"/>
        <v>0</v>
      </c>
      <c r="AV528" s="29">
        <v>0</v>
      </c>
      <c r="AW528" s="29">
        <f t="shared" si="197"/>
        <v>0</v>
      </c>
    </row>
    <row r="529" spans="1:49">
      <c r="A529" s="2">
        <v>707</v>
      </c>
      <c r="B529" s="2" t="s">
        <v>205</v>
      </c>
      <c r="C529" s="2" t="s">
        <v>732</v>
      </c>
      <c r="D529" s="3">
        <v>315.48</v>
      </c>
      <c r="E529" s="3">
        <v>22.78</v>
      </c>
      <c r="F529" s="29">
        <v>0</v>
      </c>
      <c r="G529" s="29">
        <f t="shared" si="176"/>
        <v>0</v>
      </c>
      <c r="H529" s="29">
        <v>0</v>
      </c>
      <c r="I529" s="29">
        <f t="shared" si="177"/>
        <v>0</v>
      </c>
      <c r="J529" s="29">
        <v>0</v>
      </c>
      <c r="K529" s="29">
        <f t="shared" si="178"/>
        <v>0</v>
      </c>
      <c r="L529" s="29">
        <v>0</v>
      </c>
      <c r="M529" s="29">
        <f t="shared" si="179"/>
        <v>0</v>
      </c>
      <c r="N529" s="29">
        <v>0</v>
      </c>
      <c r="O529" s="29">
        <f t="shared" si="180"/>
        <v>0</v>
      </c>
      <c r="P529" s="29">
        <v>0</v>
      </c>
      <c r="Q529" s="29">
        <f t="shared" si="181"/>
        <v>0</v>
      </c>
      <c r="R529" s="29">
        <v>0</v>
      </c>
      <c r="S529" s="29">
        <f t="shared" si="182"/>
        <v>0</v>
      </c>
      <c r="T529" s="29">
        <v>0</v>
      </c>
      <c r="U529" s="29">
        <f t="shared" si="183"/>
        <v>0</v>
      </c>
      <c r="V529" s="29">
        <v>10520769</v>
      </c>
      <c r="W529" s="29">
        <f t="shared" si="184"/>
        <v>2.5516766764329051E-2</v>
      </c>
      <c r="X529" s="29">
        <v>11295307</v>
      </c>
      <c r="Y529" s="29">
        <f t="shared" si="185"/>
        <v>3.0712284004695882E-2</v>
      </c>
      <c r="Z529" s="29">
        <v>1922888.875</v>
      </c>
      <c r="AA529" s="29">
        <f t="shared" si="186"/>
        <v>7.3392027891425226E-3</v>
      </c>
      <c r="AB529" s="29">
        <v>1714357.875</v>
      </c>
      <c r="AC529" s="29">
        <f t="shared" si="187"/>
        <v>5.6082128459136278E-3</v>
      </c>
      <c r="AD529" s="29">
        <v>0</v>
      </c>
      <c r="AE529" s="29">
        <f t="shared" si="188"/>
        <v>0</v>
      </c>
      <c r="AF529" s="29">
        <v>0</v>
      </c>
      <c r="AG529" s="29">
        <f t="shared" si="189"/>
        <v>0</v>
      </c>
      <c r="AH529" s="29">
        <v>0</v>
      </c>
      <c r="AI529" s="29">
        <f t="shared" si="190"/>
        <v>0</v>
      </c>
      <c r="AJ529" s="29">
        <v>0</v>
      </c>
      <c r="AK529" s="29">
        <f t="shared" si="191"/>
        <v>0</v>
      </c>
      <c r="AL529" s="29">
        <v>0</v>
      </c>
      <c r="AM529" s="29">
        <f t="shared" si="192"/>
        <v>0</v>
      </c>
      <c r="AN529" s="29">
        <v>0</v>
      </c>
      <c r="AO529" s="29">
        <f t="shared" si="193"/>
        <v>0</v>
      </c>
      <c r="AP529" s="29">
        <v>0</v>
      </c>
      <c r="AQ529" s="29">
        <f t="shared" si="194"/>
        <v>0</v>
      </c>
      <c r="AR529" s="29">
        <v>0</v>
      </c>
      <c r="AS529" s="29">
        <f t="shared" si="195"/>
        <v>0</v>
      </c>
      <c r="AT529" s="29">
        <v>0</v>
      </c>
      <c r="AU529" s="29">
        <f t="shared" si="196"/>
        <v>0</v>
      </c>
      <c r="AV529" s="29">
        <v>0</v>
      </c>
      <c r="AW529" s="29">
        <f t="shared" si="197"/>
        <v>0</v>
      </c>
    </row>
    <row r="530" spans="1:49">
      <c r="A530" s="2">
        <v>708</v>
      </c>
      <c r="B530" s="2" t="s">
        <v>205</v>
      </c>
      <c r="C530" s="2" t="s">
        <v>733</v>
      </c>
      <c r="D530" s="3">
        <v>315.48</v>
      </c>
      <c r="E530" s="3">
        <v>25.2</v>
      </c>
      <c r="F530" s="29">
        <v>0</v>
      </c>
      <c r="G530" s="29">
        <f t="shared" si="176"/>
        <v>0</v>
      </c>
      <c r="H530" s="29">
        <v>0</v>
      </c>
      <c r="I530" s="29">
        <f t="shared" si="177"/>
        <v>0</v>
      </c>
      <c r="J530" s="29">
        <v>0</v>
      </c>
      <c r="K530" s="29">
        <f t="shared" si="178"/>
        <v>0</v>
      </c>
      <c r="L530" s="29">
        <v>0</v>
      </c>
      <c r="M530" s="29">
        <f t="shared" si="179"/>
        <v>0</v>
      </c>
      <c r="N530" s="29">
        <v>0</v>
      </c>
      <c r="O530" s="29">
        <f t="shared" si="180"/>
        <v>0</v>
      </c>
      <c r="P530" s="29">
        <v>0</v>
      </c>
      <c r="Q530" s="29">
        <f t="shared" si="181"/>
        <v>0</v>
      </c>
      <c r="R530" s="29">
        <v>14141425</v>
      </c>
      <c r="S530" s="29">
        <f t="shared" si="182"/>
        <v>1.3223992649203178E-2</v>
      </c>
      <c r="T530" s="29">
        <v>15697800</v>
      </c>
      <c r="U530" s="29">
        <f t="shared" si="183"/>
        <v>1.593154146602099E-2</v>
      </c>
      <c r="V530" s="29">
        <v>3595384.75</v>
      </c>
      <c r="W530" s="29">
        <f t="shared" si="184"/>
        <v>8.720141473857617E-3</v>
      </c>
      <c r="X530" s="29">
        <v>2039244.5</v>
      </c>
      <c r="Y530" s="29">
        <f t="shared" si="185"/>
        <v>5.5447679500003006E-3</v>
      </c>
      <c r="Z530" s="29">
        <v>0</v>
      </c>
      <c r="AA530" s="29">
        <f t="shared" si="186"/>
        <v>0</v>
      </c>
      <c r="AB530" s="29">
        <v>0</v>
      </c>
      <c r="AC530" s="29">
        <f t="shared" si="187"/>
        <v>0</v>
      </c>
      <c r="AD530" s="29">
        <v>0</v>
      </c>
      <c r="AE530" s="29">
        <f t="shared" si="188"/>
        <v>0</v>
      </c>
      <c r="AF530" s="29">
        <v>0</v>
      </c>
      <c r="AG530" s="29">
        <f t="shared" si="189"/>
        <v>0</v>
      </c>
      <c r="AH530" s="29">
        <v>0</v>
      </c>
      <c r="AI530" s="29">
        <f t="shared" si="190"/>
        <v>0</v>
      </c>
      <c r="AJ530" s="29">
        <v>0</v>
      </c>
      <c r="AK530" s="29">
        <f t="shared" si="191"/>
        <v>0</v>
      </c>
      <c r="AL530" s="29">
        <v>0</v>
      </c>
      <c r="AM530" s="29">
        <f t="shared" si="192"/>
        <v>0</v>
      </c>
      <c r="AN530" s="29">
        <v>0</v>
      </c>
      <c r="AO530" s="29">
        <f t="shared" si="193"/>
        <v>0</v>
      </c>
      <c r="AP530" s="29">
        <v>0</v>
      </c>
      <c r="AQ530" s="29">
        <f t="shared" si="194"/>
        <v>0</v>
      </c>
      <c r="AR530" s="29">
        <v>0</v>
      </c>
      <c r="AS530" s="29">
        <f t="shared" si="195"/>
        <v>0</v>
      </c>
      <c r="AT530" s="29">
        <v>0</v>
      </c>
      <c r="AU530" s="29">
        <f t="shared" si="196"/>
        <v>0</v>
      </c>
      <c r="AV530" s="29">
        <v>0</v>
      </c>
      <c r="AW530" s="29">
        <f t="shared" si="197"/>
        <v>0</v>
      </c>
    </row>
    <row r="531" spans="1:49">
      <c r="A531" s="2">
        <v>709</v>
      </c>
      <c r="B531" s="2" t="s">
        <v>205</v>
      </c>
      <c r="C531" s="2" t="s">
        <v>734</v>
      </c>
      <c r="D531" s="3">
        <v>316.44</v>
      </c>
      <c r="E531" s="3">
        <v>25.2</v>
      </c>
      <c r="F531" s="29">
        <v>0</v>
      </c>
      <c r="G531" s="29">
        <f t="shared" si="176"/>
        <v>0</v>
      </c>
      <c r="H531" s="29">
        <v>0</v>
      </c>
      <c r="I531" s="29">
        <f t="shared" si="177"/>
        <v>0</v>
      </c>
      <c r="J531" s="29">
        <v>0</v>
      </c>
      <c r="K531" s="29">
        <f t="shared" si="178"/>
        <v>0</v>
      </c>
      <c r="L531" s="29">
        <v>0</v>
      </c>
      <c r="M531" s="29">
        <f t="shared" si="179"/>
        <v>0</v>
      </c>
      <c r="N531" s="29">
        <v>0</v>
      </c>
      <c r="O531" s="29">
        <f t="shared" si="180"/>
        <v>0</v>
      </c>
      <c r="P531" s="29">
        <v>0</v>
      </c>
      <c r="Q531" s="29">
        <f t="shared" si="181"/>
        <v>0</v>
      </c>
      <c r="R531" s="29">
        <v>2706300</v>
      </c>
      <c r="S531" s="29">
        <f t="shared" si="182"/>
        <v>2.5307273705824245E-3</v>
      </c>
      <c r="T531" s="29">
        <v>1810542.875</v>
      </c>
      <c r="U531" s="29">
        <f t="shared" si="183"/>
        <v>1.8375019995841046E-3</v>
      </c>
      <c r="V531" s="29">
        <v>519999.984375</v>
      </c>
      <c r="W531" s="29">
        <f t="shared" si="184"/>
        <v>1.2611928195316927E-3</v>
      </c>
      <c r="X531" s="29">
        <v>291644.4375</v>
      </c>
      <c r="Y531" s="29">
        <f t="shared" si="185"/>
        <v>7.929901146458239E-4</v>
      </c>
      <c r="Z531" s="29">
        <v>0</v>
      </c>
      <c r="AA531" s="29">
        <f t="shared" si="186"/>
        <v>0</v>
      </c>
      <c r="AB531" s="29">
        <v>0</v>
      </c>
      <c r="AC531" s="29">
        <f t="shared" si="187"/>
        <v>0</v>
      </c>
      <c r="AD531" s="29">
        <v>0</v>
      </c>
      <c r="AE531" s="29">
        <f t="shared" si="188"/>
        <v>0</v>
      </c>
      <c r="AF531" s="29">
        <v>0</v>
      </c>
      <c r="AG531" s="29">
        <f t="shared" si="189"/>
        <v>0</v>
      </c>
      <c r="AH531" s="29">
        <v>0</v>
      </c>
      <c r="AI531" s="29">
        <f t="shared" si="190"/>
        <v>0</v>
      </c>
      <c r="AJ531" s="29">
        <v>0</v>
      </c>
      <c r="AK531" s="29">
        <f t="shared" si="191"/>
        <v>0</v>
      </c>
      <c r="AL531" s="29">
        <v>0</v>
      </c>
      <c r="AM531" s="29">
        <f t="shared" si="192"/>
        <v>0</v>
      </c>
      <c r="AN531" s="29">
        <v>0</v>
      </c>
      <c r="AO531" s="29">
        <f t="shared" si="193"/>
        <v>0</v>
      </c>
      <c r="AP531" s="29">
        <v>0</v>
      </c>
      <c r="AQ531" s="29">
        <f t="shared" si="194"/>
        <v>0</v>
      </c>
      <c r="AR531" s="29">
        <v>0</v>
      </c>
      <c r="AS531" s="29">
        <f t="shared" si="195"/>
        <v>0</v>
      </c>
      <c r="AT531" s="29">
        <v>0</v>
      </c>
      <c r="AU531" s="29">
        <f t="shared" si="196"/>
        <v>0</v>
      </c>
      <c r="AV531" s="29">
        <v>0</v>
      </c>
      <c r="AW531" s="29">
        <f t="shared" si="197"/>
        <v>0</v>
      </c>
    </row>
    <row r="532" spans="1:49">
      <c r="A532" s="2">
        <v>710</v>
      </c>
      <c r="B532" s="2" t="s">
        <v>205</v>
      </c>
      <c r="C532" s="2" t="s">
        <v>735</v>
      </c>
      <c r="D532" s="3">
        <v>317.04000000000002</v>
      </c>
      <c r="E532" s="3">
        <v>22.78</v>
      </c>
      <c r="F532" s="29">
        <v>0</v>
      </c>
      <c r="G532" s="29">
        <f t="shared" si="176"/>
        <v>0</v>
      </c>
      <c r="H532" s="29">
        <v>0</v>
      </c>
      <c r="I532" s="29">
        <f t="shared" si="177"/>
        <v>0</v>
      </c>
      <c r="J532" s="29">
        <v>0</v>
      </c>
      <c r="K532" s="29">
        <f t="shared" si="178"/>
        <v>0</v>
      </c>
      <c r="L532" s="29">
        <v>0</v>
      </c>
      <c r="M532" s="29">
        <f t="shared" si="179"/>
        <v>0</v>
      </c>
      <c r="N532" s="29">
        <v>0</v>
      </c>
      <c r="O532" s="29">
        <f t="shared" si="180"/>
        <v>0</v>
      </c>
      <c r="P532" s="29">
        <v>0</v>
      </c>
      <c r="Q532" s="29">
        <f t="shared" si="181"/>
        <v>0</v>
      </c>
      <c r="R532" s="29">
        <v>0</v>
      </c>
      <c r="S532" s="29">
        <f t="shared" si="182"/>
        <v>0</v>
      </c>
      <c r="T532" s="29">
        <v>0</v>
      </c>
      <c r="U532" s="29">
        <f t="shared" si="183"/>
        <v>0</v>
      </c>
      <c r="V532" s="29">
        <v>276923.0625</v>
      </c>
      <c r="W532" s="29">
        <f t="shared" si="184"/>
        <v>6.7164113169638237E-4</v>
      </c>
      <c r="X532" s="29">
        <v>112133.3359375</v>
      </c>
      <c r="Y532" s="29">
        <f t="shared" si="185"/>
        <v>3.0489395814619919E-4</v>
      </c>
      <c r="Z532" s="29">
        <v>0</v>
      </c>
      <c r="AA532" s="29">
        <f t="shared" si="186"/>
        <v>0</v>
      </c>
      <c r="AB532" s="29">
        <v>0</v>
      </c>
      <c r="AC532" s="29">
        <f t="shared" si="187"/>
        <v>0</v>
      </c>
      <c r="AD532" s="29">
        <v>0</v>
      </c>
      <c r="AE532" s="29">
        <f t="shared" si="188"/>
        <v>0</v>
      </c>
      <c r="AF532" s="29">
        <v>0</v>
      </c>
      <c r="AG532" s="29">
        <f t="shared" si="189"/>
        <v>0</v>
      </c>
      <c r="AH532" s="29">
        <v>0</v>
      </c>
      <c r="AI532" s="29">
        <f t="shared" si="190"/>
        <v>0</v>
      </c>
      <c r="AJ532" s="29">
        <v>0</v>
      </c>
      <c r="AK532" s="29">
        <f t="shared" si="191"/>
        <v>0</v>
      </c>
      <c r="AL532" s="29">
        <v>0</v>
      </c>
      <c r="AM532" s="29">
        <f t="shared" si="192"/>
        <v>0</v>
      </c>
      <c r="AN532" s="29">
        <v>0</v>
      </c>
      <c r="AO532" s="29">
        <f t="shared" si="193"/>
        <v>0</v>
      </c>
      <c r="AP532" s="29">
        <v>0</v>
      </c>
      <c r="AQ532" s="29">
        <f t="shared" si="194"/>
        <v>0</v>
      </c>
      <c r="AR532" s="29">
        <v>0</v>
      </c>
      <c r="AS532" s="29">
        <f t="shared" si="195"/>
        <v>0</v>
      </c>
      <c r="AT532" s="29">
        <v>0</v>
      </c>
      <c r="AU532" s="29">
        <f t="shared" si="196"/>
        <v>0</v>
      </c>
      <c r="AV532" s="29">
        <v>0</v>
      </c>
      <c r="AW532" s="29">
        <f t="shared" si="197"/>
        <v>0</v>
      </c>
    </row>
    <row r="533" spans="1:49">
      <c r="A533" s="2">
        <v>711</v>
      </c>
      <c r="B533" s="2" t="s">
        <v>205</v>
      </c>
      <c r="C533" s="2" t="s">
        <v>736</v>
      </c>
      <c r="D533" s="3">
        <v>317.27999999999997</v>
      </c>
      <c r="E533" s="3">
        <v>26.58</v>
      </c>
      <c r="F533" s="29">
        <v>0</v>
      </c>
      <c r="G533" s="29">
        <f t="shared" si="176"/>
        <v>0</v>
      </c>
      <c r="H533" s="29">
        <v>0</v>
      </c>
      <c r="I533" s="29">
        <f t="shared" si="177"/>
        <v>0</v>
      </c>
      <c r="J533" s="29">
        <v>0</v>
      </c>
      <c r="K533" s="29">
        <f t="shared" si="178"/>
        <v>0</v>
      </c>
      <c r="L533" s="29">
        <v>0</v>
      </c>
      <c r="M533" s="29">
        <f t="shared" si="179"/>
        <v>0</v>
      </c>
      <c r="N533" s="29">
        <v>593317.625</v>
      </c>
      <c r="O533" s="29">
        <f t="shared" si="180"/>
        <v>5.715200848164817E-4</v>
      </c>
      <c r="P533" s="29">
        <v>0</v>
      </c>
      <c r="Q533" s="29">
        <f t="shared" si="181"/>
        <v>0</v>
      </c>
      <c r="R533" s="29">
        <v>764622.1875</v>
      </c>
      <c r="S533" s="29">
        <f t="shared" si="182"/>
        <v>7.1501692275832555E-4</v>
      </c>
      <c r="T533" s="29">
        <v>518250</v>
      </c>
      <c r="U533" s="29">
        <f t="shared" si="183"/>
        <v>5.2596678291004972E-4</v>
      </c>
      <c r="V533" s="29">
        <v>0</v>
      </c>
      <c r="W533" s="29">
        <f t="shared" si="184"/>
        <v>0</v>
      </c>
      <c r="X533" s="29">
        <v>0</v>
      </c>
      <c r="Y533" s="29">
        <f t="shared" si="185"/>
        <v>0</v>
      </c>
      <c r="Z533" s="29">
        <v>0</v>
      </c>
      <c r="AA533" s="29">
        <f t="shared" si="186"/>
        <v>0</v>
      </c>
      <c r="AB533" s="29">
        <v>0</v>
      </c>
      <c r="AC533" s="29">
        <f t="shared" si="187"/>
        <v>0</v>
      </c>
      <c r="AD533" s="29">
        <v>0</v>
      </c>
      <c r="AE533" s="29">
        <f t="shared" si="188"/>
        <v>0</v>
      </c>
      <c r="AF533" s="29">
        <v>0</v>
      </c>
      <c r="AG533" s="29">
        <f t="shared" si="189"/>
        <v>0</v>
      </c>
      <c r="AH533" s="29">
        <v>0</v>
      </c>
      <c r="AI533" s="29">
        <f t="shared" si="190"/>
        <v>0</v>
      </c>
      <c r="AJ533" s="29">
        <v>0</v>
      </c>
      <c r="AK533" s="29">
        <f t="shared" si="191"/>
        <v>0</v>
      </c>
      <c r="AL533" s="29">
        <v>0</v>
      </c>
      <c r="AM533" s="29">
        <f t="shared" si="192"/>
        <v>0</v>
      </c>
      <c r="AN533" s="29">
        <v>0</v>
      </c>
      <c r="AO533" s="29">
        <f t="shared" si="193"/>
        <v>0</v>
      </c>
      <c r="AP533" s="29">
        <v>0</v>
      </c>
      <c r="AQ533" s="29">
        <f t="shared" si="194"/>
        <v>0</v>
      </c>
      <c r="AR533" s="29">
        <v>0</v>
      </c>
      <c r="AS533" s="29">
        <f t="shared" si="195"/>
        <v>0</v>
      </c>
      <c r="AT533" s="29">
        <v>0</v>
      </c>
      <c r="AU533" s="29">
        <f t="shared" si="196"/>
        <v>0</v>
      </c>
      <c r="AV533" s="29">
        <v>0</v>
      </c>
      <c r="AW533" s="29">
        <f t="shared" si="197"/>
        <v>0</v>
      </c>
    </row>
    <row r="534" spans="1:49">
      <c r="A534" s="2">
        <v>712</v>
      </c>
      <c r="B534" s="2" t="s">
        <v>205</v>
      </c>
      <c r="C534" s="2" t="s">
        <v>737</v>
      </c>
      <c r="D534" s="3">
        <v>317.64</v>
      </c>
      <c r="E534" s="3">
        <v>26.66</v>
      </c>
      <c r="F534" s="29">
        <v>0</v>
      </c>
      <c r="G534" s="29">
        <f t="shared" si="176"/>
        <v>0</v>
      </c>
      <c r="H534" s="29">
        <v>0</v>
      </c>
      <c r="I534" s="29">
        <f t="shared" si="177"/>
        <v>0</v>
      </c>
      <c r="J534" s="29">
        <v>0</v>
      </c>
      <c r="K534" s="29">
        <f t="shared" si="178"/>
        <v>0</v>
      </c>
      <c r="L534" s="29">
        <v>0</v>
      </c>
      <c r="M534" s="29">
        <f t="shared" si="179"/>
        <v>0</v>
      </c>
      <c r="N534" s="29">
        <v>1883105.875</v>
      </c>
      <c r="O534" s="29">
        <f t="shared" si="180"/>
        <v>1.813923578283074E-3</v>
      </c>
      <c r="P534" s="29">
        <v>2482500</v>
      </c>
      <c r="Q534" s="29">
        <f t="shared" si="181"/>
        <v>2.5712892340352136E-3</v>
      </c>
      <c r="R534" s="29">
        <v>1653155.625</v>
      </c>
      <c r="S534" s="29">
        <f t="shared" si="182"/>
        <v>1.5459062882975999E-3</v>
      </c>
      <c r="T534" s="29">
        <v>1273500</v>
      </c>
      <c r="U534" s="29">
        <f t="shared" si="183"/>
        <v>1.2924625142999484E-3</v>
      </c>
      <c r="V534" s="29">
        <v>0</v>
      </c>
      <c r="W534" s="29">
        <f t="shared" si="184"/>
        <v>0</v>
      </c>
      <c r="X534" s="29">
        <v>0</v>
      </c>
      <c r="Y534" s="29">
        <f t="shared" si="185"/>
        <v>0</v>
      </c>
      <c r="Z534" s="29">
        <v>0</v>
      </c>
      <c r="AA534" s="29">
        <f t="shared" si="186"/>
        <v>0</v>
      </c>
      <c r="AB534" s="29">
        <v>0</v>
      </c>
      <c r="AC534" s="29">
        <f t="shared" si="187"/>
        <v>0</v>
      </c>
      <c r="AD534" s="29">
        <v>0</v>
      </c>
      <c r="AE534" s="29">
        <f t="shared" si="188"/>
        <v>0</v>
      </c>
      <c r="AF534" s="29">
        <v>0</v>
      </c>
      <c r="AG534" s="29">
        <f t="shared" si="189"/>
        <v>0</v>
      </c>
      <c r="AH534" s="29">
        <v>0</v>
      </c>
      <c r="AI534" s="29">
        <f t="shared" si="190"/>
        <v>0</v>
      </c>
      <c r="AJ534" s="29">
        <v>0</v>
      </c>
      <c r="AK534" s="29">
        <f t="shared" si="191"/>
        <v>0</v>
      </c>
      <c r="AL534" s="29">
        <v>0</v>
      </c>
      <c r="AM534" s="29">
        <f t="shared" si="192"/>
        <v>0</v>
      </c>
      <c r="AN534" s="29">
        <v>0</v>
      </c>
      <c r="AO534" s="29">
        <f t="shared" si="193"/>
        <v>0</v>
      </c>
      <c r="AP534" s="29">
        <v>0</v>
      </c>
      <c r="AQ534" s="29">
        <f t="shared" si="194"/>
        <v>0</v>
      </c>
      <c r="AR534" s="29">
        <v>0</v>
      </c>
      <c r="AS534" s="29">
        <f t="shared" si="195"/>
        <v>0</v>
      </c>
      <c r="AT534" s="29">
        <v>0</v>
      </c>
      <c r="AU534" s="29">
        <f t="shared" si="196"/>
        <v>0</v>
      </c>
      <c r="AV534" s="29">
        <v>0</v>
      </c>
      <c r="AW534" s="29">
        <f t="shared" si="197"/>
        <v>0</v>
      </c>
    </row>
    <row r="535" spans="1:49">
      <c r="A535" s="2">
        <v>713</v>
      </c>
      <c r="B535" s="2" t="s">
        <v>205</v>
      </c>
      <c r="C535" s="2" t="s">
        <v>738</v>
      </c>
      <c r="D535" s="3">
        <v>318</v>
      </c>
      <c r="E535" s="3">
        <v>16.37</v>
      </c>
      <c r="F535" s="29">
        <v>0</v>
      </c>
      <c r="G535" s="29">
        <f t="shared" si="176"/>
        <v>0</v>
      </c>
      <c r="H535" s="29">
        <v>0</v>
      </c>
      <c r="I535" s="29">
        <f t="shared" si="177"/>
        <v>0</v>
      </c>
      <c r="J535" s="29">
        <v>0</v>
      </c>
      <c r="K535" s="29">
        <f t="shared" si="178"/>
        <v>0</v>
      </c>
      <c r="L535" s="29">
        <v>0</v>
      </c>
      <c r="M535" s="29">
        <f t="shared" si="179"/>
        <v>0</v>
      </c>
      <c r="N535" s="29">
        <v>0</v>
      </c>
      <c r="O535" s="29">
        <f t="shared" si="180"/>
        <v>0</v>
      </c>
      <c r="P535" s="29">
        <v>0</v>
      </c>
      <c r="Q535" s="29">
        <f t="shared" si="181"/>
        <v>0</v>
      </c>
      <c r="R535" s="29">
        <v>0</v>
      </c>
      <c r="S535" s="29">
        <f t="shared" si="182"/>
        <v>0</v>
      </c>
      <c r="T535" s="29">
        <v>0</v>
      </c>
      <c r="U535" s="29">
        <f t="shared" si="183"/>
        <v>0</v>
      </c>
      <c r="V535" s="29">
        <v>0</v>
      </c>
      <c r="W535" s="29">
        <f t="shared" si="184"/>
        <v>0</v>
      </c>
      <c r="X535" s="29">
        <v>0</v>
      </c>
      <c r="Y535" s="29">
        <f t="shared" si="185"/>
        <v>0</v>
      </c>
      <c r="Z535" s="29">
        <v>0</v>
      </c>
      <c r="AA535" s="29">
        <f t="shared" si="186"/>
        <v>0</v>
      </c>
      <c r="AB535" s="29">
        <v>0</v>
      </c>
      <c r="AC535" s="29">
        <f t="shared" si="187"/>
        <v>0</v>
      </c>
      <c r="AD535" s="29">
        <v>0</v>
      </c>
      <c r="AE535" s="29">
        <f t="shared" si="188"/>
        <v>0</v>
      </c>
      <c r="AF535" s="29">
        <v>0</v>
      </c>
      <c r="AG535" s="29">
        <f t="shared" si="189"/>
        <v>0</v>
      </c>
      <c r="AH535" s="29">
        <v>0</v>
      </c>
      <c r="AI535" s="29">
        <f t="shared" si="190"/>
        <v>0</v>
      </c>
      <c r="AJ535" s="29">
        <v>0</v>
      </c>
      <c r="AK535" s="29">
        <f t="shared" si="191"/>
        <v>0</v>
      </c>
      <c r="AL535" s="29">
        <v>0</v>
      </c>
      <c r="AM535" s="29">
        <f t="shared" si="192"/>
        <v>0</v>
      </c>
      <c r="AN535" s="29">
        <v>0</v>
      </c>
      <c r="AO535" s="29">
        <f t="shared" si="193"/>
        <v>0</v>
      </c>
      <c r="AP535" s="29">
        <v>0</v>
      </c>
      <c r="AQ535" s="29">
        <f t="shared" si="194"/>
        <v>0</v>
      </c>
      <c r="AR535" s="29">
        <v>99692.3046875</v>
      </c>
      <c r="AS535" s="29">
        <f t="shared" si="195"/>
        <v>9.5962292756402638E-4</v>
      </c>
      <c r="AT535" s="29">
        <v>0</v>
      </c>
      <c r="AU535" s="29">
        <f t="shared" si="196"/>
        <v>0</v>
      </c>
      <c r="AV535" s="29">
        <v>0</v>
      </c>
      <c r="AW535" s="29">
        <f t="shared" si="197"/>
        <v>0</v>
      </c>
    </row>
    <row r="536" spans="1:49">
      <c r="A536" s="2">
        <v>714</v>
      </c>
      <c r="B536" s="2" t="s">
        <v>205</v>
      </c>
      <c r="C536" s="2" t="s">
        <v>739</v>
      </c>
      <c r="D536" s="3">
        <v>319.44</v>
      </c>
      <c r="E536" s="3">
        <v>21.9</v>
      </c>
      <c r="F536" s="29">
        <v>0</v>
      </c>
      <c r="G536" s="29">
        <f t="shared" si="176"/>
        <v>0</v>
      </c>
      <c r="H536" s="29">
        <v>0</v>
      </c>
      <c r="I536" s="29">
        <f t="shared" si="177"/>
        <v>0</v>
      </c>
      <c r="J536" s="29">
        <v>0</v>
      </c>
      <c r="K536" s="29">
        <f t="shared" si="178"/>
        <v>0</v>
      </c>
      <c r="L536" s="29">
        <v>0</v>
      </c>
      <c r="M536" s="29">
        <f t="shared" si="179"/>
        <v>0</v>
      </c>
      <c r="N536" s="29">
        <v>0</v>
      </c>
      <c r="O536" s="29">
        <f t="shared" si="180"/>
        <v>0</v>
      </c>
      <c r="P536" s="29">
        <v>0</v>
      </c>
      <c r="Q536" s="29">
        <f t="shared" si="181"/>
        <v>0</v>
      </c>
      <c r="R536" s="29">
        <v>652500</v>
      </c>
      <c r="S536" s="29">
        <f t="shared" si="182"/>
        <v>6.1016872087537666E-4</v>
      </c>
      <c r="T536" s="29">
        <v>778800</v>
      </c>
      <c r="U536" s="29">
        <f t="shared" si="183"/>
        <v>7.9039639272618758E-4</v>
      </c>
      <c r="V536" s="29">
        <v>0</v>
      </c>
      <c r="W536" s="29">
        <f t="shared" si="184"/>
        <v>0</v>
      </c>
      <c r="X536" s="29">
        <v>0</v>
      </c>
      <c r="Y536" s="29">
        <f t="shared" si="185"/>
        <v>0</v>
      </c>
      <c r="Z536" s="29">
        <v>0</v>
      </c>
      <c r="AA536" s="29">
        <f t="shared" si="186"/>
        <v>0</v>
      </c>
      <c r="AB536" s="29">
        <v>0</v>
      </c>
      <c r="AC536" s="29">
        <f t="shared" si="187"/>
        <v>0</v>
      </c>
      <c r="AD536" s="29">
        <v>0</v>
      </c>
      <c r="AE536" s="29">
        <f t="shared" si="188"/>
        <v>0</v>
      </c>
      <c r="AF536" s="29">
        <v>0</v>
      </c>
      <c r="AG536" s="29">
        <f t="shared" si="189"/>
        <v>0</v>
      </c>
      <c r="AH536" s="29">
        <v>0</v>
      </c>
      <c r="AI536" s="29">
        <f t="shared" si="190"/>
        <v>0</v>
      </c>
      <c r="AJ536" s="29">
        <v>0</v>
      </c>
      <c r="AK536" s="29">
        <f t="shared" si="191"/>
        <v>0</v>
      </c>
      <c r="AL536" s="29">
        <v>0</v>
      </c>
      <c r="AM536" s="29">
        <f t="shared" si="192"/>
        <v>0</v>
      </c>
      <c r="AN536" s="29">
        <v>0</v>
      </c>
      <c r="AO536" s="29">
        <f t="shared" si="193"/>
        <v>0</v>
      </c>
      <c r="AP536" s="29">
        <v>0</v>
      </c>
      <c r="AQ536" s="29">
        <f t="shared" si="194"/>
        <v>0</v>
      </c>
      <c r="AR536" s="29">
        <v>0</v>
      </c>
      <c r="AS536" s="29">
        <f t="shared" si="195"/>
        <v>0</v>
      </c>
      <c r="AT536" s="29">
        <v>0</v>
      </c>
      <c r="AU536" s="29">
        <f t="shared" si="196"/>
        <v>0</v>
      </c>
      <c r="AV536" s="29">
        <v>0</v>
      </c>
      <c r="AW536" s="29">
        <f t="shared" si="197"/>
        <v>0</v>
      </c>
    </row>
    <row r="537" spans="1:49">
      <c r="A537" s="2">
        <v>715</v>
      </c>
      <c r="B537" s="2" t="s">
        <v>205</v>
      </c>
      <c r="C537" s="2" t="s">
        <v>740</v>
      </c>
      <c r="D537" s="3">
        <v>319.44</v>
      </c>
      <c r="E537" s="3">
        <v>26.19</v>
      </c>
      <c r="F537" s="29">
        <v>0</v>
      </c>
      <c r="G537" s="29">
        <f t="shared" si="176"/>
        <v>0</v>
      </c>
      <c r="H537" s="29">
        <v>0</v>
      </c>
      <c r="I537" s="29">
        <f t="shared" si="177"/>
        <v>0</v>
      </c>
      <c r="J537" s="29">
        <v>0</v>
      </c>
      <c r="K537" s="29">
        <f t="shared" si="178"/>
        <v>0</v>
      </c>
      <c r="L537" s="29">
        <v>0</v>
      </c>
      <c r="M537" s="29">
        <f t="shared" si="179"/>
        <v>0</v>
      </c>
      <c r="N537" s="29">
        <v>0</v>
      </c>
      <c r="O537" s="29">
        <f t="shared" si="180"/>
        <v>0</v>
      </c>
      <c r="P537" s="29">
        <v>0</v>
      </c>
      <c r="Q537" s="29">
        <f t="shared" si="181"/>
        <v>0</v>
      </c>
      <c r="R537" s="29">
        <v>0</v>
      </c>
      <c r="S537" s="29">
        <f t="shared" si="182"/>
        <v>0</v>
      </c>
      <c r="T537" s="29">
        <v>0</v>
      </c>
      <c r="U537" s="29">
        <f t="shared" si="183"/>
        <v>0</v>
      </c>
      <c r="V537" s="29">
        <v>149333.34375</v>
      </c>
      <c r="W537" s="29">
        <f t="shared" si="184"/>
        <v>3.6218874329491747E-4</v>
      </c>
      <c r="X537" s="29">
        <v>280177.78125</v>
      </c>
      <c r="Y537" s="29">
        <f t="shared" si="185"/>
        <v>7.6181192680779342E-4</v>
      </c>
      <c r="Z537" s="29">
        <v>0</v>
      </c>
      <c r="AA537" s="29">
        <f t="shared" si="186"/>
        <v>0</v>
      </c>
      <c r="AB537" s="29">
        <v>0</v>
      </c>
      <c r="AC537" s="29">
        <f t="shared" si="187"/>
        <v>0</v>
      </c>
      <c r="AD537" s="29">
        <v>0</v>
      </c>
      <c r="AE537" s="29">
        <f t="shared" si="188"/>
        <v>0</v>
      </c>
      <c r="AF537" s="29">
        <v>0</v>
      </c>
      <c r="AG537" s="29">
        <f t="shared" si="189"/>
        <v>0</v>
      </c>
      <c r="AH537" s="29">
        <v>0</v>
      </c>
      <c r="AI537" s="29">
        <f t="shared" si="190"/>
        <v>0</v>
      </c>
      <c r="AJ537" s="29">
        <v>0</v>
      </c>
      <c r="AK537" s="29">
        <f t="shared" si="191"/>
        <v>0</v>
      </c>
      <c r="AL537" s="29">
        <v>0</v>
      </c>
      <c r="AM537" s="29">
        <f t="shared" si="192"/>
        <v>0</v>
      </c>
      <c r="AN537" s="29">
        <v>0</v>
      </c>
      <c r="AO537" s="29">
        <f t="shared" si="193"/>
        <v>0</v>
      </c>
      <c r="AP537" s="29">
        <v>0</v>
      </c>
      <c r="AQ537" s="29">
        <f t="shared" si="194"/>
        <v>0</v>
      </c>
      <c r="AR537" s="29">
        <v>0</v>
      </c>
      <c r="AS537" s="29">
        <f t="shared" si="195"/>
        <v>0</v>
      </c>
      <c r="AT537" s="29">
        <v>0</v>
      </c>
      <c r="AU537" s="29">
        <f t="shared" si="196"/>
        <v>0</v>
      </c>
      <c r="AV537" s="29">
        <v>0</v>
      </c>
      <c r="AW537" s="29">
        <f t="shared" si="197"/>
        <v>0</v>
      </c>
    </row>
    <row r="538" spans="1:49">
      <c r="A538" s="2">
        <v>716</v>
      </c>
      <c r="B538" s="2" t="s">
        <v>205</v>
      </c>
      <c r="C538" s="2" t="s">
        <v>741</v>
      </c>
      <c r="D538" s="3">
        <v>319.56</v>
      </c>
      <c r="E538" s="3">
        <v>25.36</v>
      </c>
      <c r="F538" s="29">
        <v>0</v>
      </c>
      <c r="G538" s="29">
        <f t="shared" si="176"/>
        <v>0</v>
      </c>
      <c r="H538" s="29">
        <v>0</v>
      </c>
      <c r="I538" s="29">
        <f t="shared" si="177"/>
        <v>0</v>
      </c>
      <c r="J538" s="29">
        <v>0</v>
      </c>
      <c r="K538" s="29">
        <f t="shared" si="178"/>
        <v>0</v>
      </c>
      <c r="L538" s="29">
        <v>0</v>
      </c>
      <c r="M538" s="29">
        <f t="shared" si="179"/>
        <v>0</v>
      </c>
      <c r="N538" s="29">
        <v>0</v>
      </c>
      <c r="O538" s="29">
        <f t="shared" si="180"/>
        <v>0</v>
      </c>
      <c r="P538" s="29">
        <v>0</v>
      </c>
      <c r="Q538" s="29">
        <f t="shared" si="181"/>
        <v>0</v>
      </c>
      <c r="R538" s="29">
        <v>17279408</v>
      </c>
      <c r="S538" s="29">
        <f t="shared" si="182"/>
        <v>1.6158397359147512E-2</v>
      </c>
      <c r="T538" s="29">
        <v>15255172</v>
      </c>
      <c r="U538" s="29">
        <f t="shared" si="183"/>
        <v>1.5482322700587494E-2</v>
      </c>
      <c r="V538" s="29">
        <v>180000</v>
      </c>
      <c r="W538" s="29">
        <f t="shared" si="184"/>
        <v>4.3656675834050052E-4</v>
      </c>
      <c r="X538" s="29">
        <v>0</v>
      </c>
      <c r="Y538" s="29">
        <f t="shared" si="185"/>
        <v>0</v>
      </c>
      <c r="Z538" s="29">
        <v>0</v>
      </c>
      <c r="AA538" s="29">
        <f t="shared" si="186"/>
        <v>0</v>
      </c>
      <c r="AB538" s="29">
        <v>0</v>
      </c>
      <c r="AC538" s="29">
        <f t="shared" si="187"/>
        <v>0</v>
      </c>
      <c r="AD538" s="29">
        <v>0</v>
      </c>
      <c r="AE538" s="29">
        <f t="shared" si="188"/>
        <v>0</v>
      </c>
      <c r="AF538" s="29">
        <v>0</v>
      </c>
      <c r="AG538" s="29">
        <f t="shared" si="189"/>
        <v>0</v>
      </c>
      <c r="AH538" s="29">
        <v>0</v>
      </c>
      <c r="AI538" s="29">
        <f t="shared" si="190"/>
        <v>0</v>
      </c>
      <c r="AJ538" s="29">
        <v>0</v>
      </c>
      <c r="AK538" s="29">
        <f t="shared" si="191"/>
        <v>0</v>
      </c>
      <c r="AL538" s="29">
        <v>0</v>
      </c>
      <c r="AM538" s="29">
        <f t="shared" si="192"/>
        <v>0</v>
      </c>
      <c r="AN538" s="29">
        <v>0</v>
      </c>
      <c r="AO538" s="29">
        <f t="shared" si="193"/>
        <v>0</v>
      </c>
      <c r="AP538" s="29">
        <v>0</v>
      </c>
      <c r="AQ538" s="29">
        <f t="shared" si="194"/>
        <v>0</v>
      </c>
      <c r="AR538" s="29">
        <v>0</v>
      </c>
      <c r="AS538" s="29">
        <f t="shared" si="195"/>
        <v>0</v>
      </c>
      <c r="AT538" s="29">
        <v>0</v>
      </c>
      <c r="AU538" s="29">
        <f t="shared" si="196"/>
        <v>0</v>
      </c>
      <c r="AV538" s="29">
        <v>0</v>
      </c>
      <c r="AW538" s="29">
        <f t="shared" si="197"/>
        <v>0</v>
      </c>
    </row>
    <row r="539" spans="1:49">
      <c r="A539" s="2">
        <v>717</v>
      </c>
      <c r="B539" s="2" t="s">
        <v>205</v>
      </c>
      <c r="C539" s="2" t="s">
        <v>742</v>
      </c>
      <c r="D539" s="3">
        <v>319.68</v>
      </c>
      <c r="E539" s="3">
        <v>21.9</v>
      </c>
      <c r="F539" s="29">
        <v>0</v>
      </c>
      <c r="G539" s="29">
        <f t="shared" si="176"/>
        <v>0</v>
      </c>
      <c r="H539" s="29">
        <v>0</v>
      </c>
      <c r="I539" s="29">
        <f t="shared" si="177"/>
        <v>0</v>
      </c>
      <c r="J539" s="29">
        <v>0</v>
      </c>
      <c r="K539" s="29">
        <f t="shared" si="178"/>
        <v>0</v>
      </c>
      <c r="L539" s="29">
        <v>0</v>
      </c>
      <c r="M539" s="29">
        <f t="shared" si="179"/>
        <v>0</v>
      </c>
      <c r="N539" s="29">
        <v>0</v>
      </c>
      <c r="O539" s="29">
        <f t="shared" si="180"/>
        <v>0</v>
      </c>
      <c r="P539" s="29">
        <v>0</v>
      </c>
      <c r="Q539" s="29">
        <f t="shared" si="181"/>
        <v>0</v>
      </c>
      <c r="R539" s="29">
        <v>355500</v>
      </c>
      <c r="S539" s="29">
        <f t="shared" si="182"/>
        <v>3.3243675137348109E-4</v>
      </c>
      <c r="T539" s="29">
        <v>0</v>
      </c>
      <c r="U539" s="29">
        <f t="shared" si="183"/>
        <v>0</v>
      </c>
      <c r="V539" s="29">
        <v>0</v>
      </c>
      <c r="W539" s="29">
        <f t="shared" si="184"/>
        <v>0</v>
      </c>
      <c r="X539" s="29">
        <v>0</v>
      </c>
      <c r="Y539" s="29">
        <f t="shared" si="185"/>
        <v>0</v>
      </c>
      <c r="Z539" s="29">
        <v>0</v>
      </c>
      <c r="AA539" s="29">
        <f t="shared" si="186"/>
        <v>0</v>
      </c>
      <c r="AB539" s="29">
        <v>33422.22265625</v>
      </c>
      <c r="AC539" s="29">
        <f t="shared" si="187"/>
        <v>1.0933477844570039E-4</v>
      </c>
      <c r="AD539" s="29">
        <v>0</v>
      </c>
      <c r="AE539" s="29">
        <f t="shared" si="188"/>
        <v>0</v>
      </c>
      <c r="AF539" s="29">
        <v>0</v>
      </c>
      <c r="AG539" s="29">
        <f t="shared" si="189"/>
        <v>0</v>
      </c>
      <c r="AH539" s="29">
        <v>0</v>
      </c>
      <c r="AI539" s="29">
        <f t="shared" si="190"/>
        <v>0</v>
      </c>
      <c r="AJ539" s="29">
        <v>0</v>
      </c>
      <c r="AK539" s="29">
        <f t="shared" si="191"/>
        <v>0</v>
      </c>
      <c r="AL539" s="29">
        <v>0</v>
      </c>
      <c r="AM539" s="29">
        <f t="shared" si="192"/>
        <v>0</v>
      </c>
      <c r="AN539" s="29">
        <v>0</v>
      </c>
      <c r="AO539" s="29">
        <f t="shared" si="193"/>
        <v>0</v>
      </c>
      <c r="AP539" s="29">
        <v>0</v>
      </c>
      <c r="AQ539" s="29">
        <f t="shared" si="194"/>
        <v>0</v>
      </c>
      <c r="AR539" s="29">
        <v>0</v>
      </c>
      <c r="AS539" s="29">
        <f t="shared" si="195"/>
        <v>0</v>
      </c>
      <c r="AT539" s="29">
        <v>0</v>
      </c>
      <c r="AU539" s="29">
        <f t="shared" si="196"/>
        <v>0</v>
      </c>
      <c r="AV539" s="29">
        <v>0</v>
      </c>
      <c r="AW539" s="29">
        <f t="shared" si="197"/>
        <v>0</v>
      </c>
    </row>
    <row r="540" spans="1:49">
      <c r="A540" s="2">
        <v>718</v>
      </c>
      <c r="B540" s="2" t="s">
        <v>205</v>
      </c>
      <c r="C540" s="2" t="s">
        <v>743</v>
      </c>
      <c r="D540" s="3">
        <v>319.68</v>
      </c>
      <c r="E540" s="3">
        <v>27.41</v>
      </c>
      <c r="F540" s="29">
        <v>0</v>
      </c>
      <c r="G540" s="29">
        <f t="shared" si="176"/>
        <v>0</v>
      </c>
      <c r="H540" s="29">
        <v>0</v>
      </c>
      <c r="I540" s="29">
        <f t="shared" si="177"/>
        <v>0</v>
      </c>
      <c r="J540" s="29">
        <v>0</v>
      </c>
      <c r="K540" s="29">
        <f t="shared" si="178"/>
        <v>0</v>
      </c>
      <c r="L540" s="29">
        <v>0</v>
      </c>
      <c r="M540" s="29">
        <f t="shared" si="179"/>
        <v>0</v>
      </c>
      <c r="N540" s="29">
        <v>0</v>
      </c>
      <c r="O540" s="29">
        <f t="shared" si="180"/>
        <v>0</v>
      </c>
      <c r="P540" s="29">
        <v>0</v>
      </c>
      <c r="Q540" s="29">
        <f t="shared" si="181"/>
        <v>0</v>
      </c>
      <c r="R540" s="29">
        <v>1103760</v>
      </c>
      <c r="S540" s="29">
        <f t="shared" si="182"/>
        <v>1.0321529921124993E-3</v>
      </c>
      <c r="T540" s="29">
        <v>2184000</v>
      </c>
      <c r="U540" s="29">
        <f t="shared" si="183"/>
        <v>2.2165199302953179E-3</v>
      </c>
      <c r="V540" s="29">
        <v>0</v>
      </c>
      <c r="W540" s="29">
        <f t="shared" si="184"/>
        <v>0</v>
      </c>
      <c r="X540" s="29">
        <v>0</v>
      </c>
      <c r="Y540" s="29">
        <f t="shared" si="185"/>
        <v>0</v>
      </c>
      <c r="Z540" s="29">
        <v>0</v>
      </c>
      <c r="AA540" s="29">
        <f t="shared" si="186"/>
        <v>0</v>
      </c>
      <c r="AB540" s="29">
        <v>0</v>
      </c>
      <c r="AC540" s="29">
        <f t="shared" si="187"/>
        <v>0</v>
      </c>
      <c r="AD540" s="29">
        <v>0</v>
      </c>
      <c r="AE540" s="29">
        <f t="shared" si="188"/>
        <v>0</v>
      </c>
      <c r="AF540" s="29">
        <v>0</v>
      </c>
      <c r="AG540" s="29">
        <f t="shared" si="189"/>
        <v>0</v>
      </c>
      <c r="AH540" s="29">
        <v>0</v>
      </c>
      <c r="AI540" s="29">
        <f t="shared" si="190"/>
        <v>0</v>
      </c>
      <c r="AJ540" s="29">
        <v>0</v>
      </c>
      <c r="AK540" s="29">
        <f t="shared" si="191"/>
        <v>0</v>
      </c>
      <c r="AL540" s="29">
        <v>0</v>
      </c>
      <c r="AM540" s="29">
        <f t="shared" si="192"/>
        <v>0</v>
      </c>
      <c r="AN540" s="29">
        <v>0</v>
      </c>
      <c r="AO540" s="29">
        <f t="shared" si="193"/>
        <v>0</v>
      </c>
      <c r="AP540" s="29">
        <v>0</v>
      </c>
      <c r="AQ540" s="29">
        <f t="shared" si="194"/>
        <v>0</v>
      </c>
      <c r="AR540" s="29">
        <v>0</v>
      </c>
      <c r="AS540" s="29">
        <f t="shared" si="195"/>
        <v>0</v>
      </c>
      <c r="AT540" s="29">
        <v>0</v>
      </c>
      <c r="AU540" s="29">
        <f t="shared" si="196"/>
        <v>0</v>
      </c>
      <c r="AV540" s="29">
        <v>0</v>
      </c>
      <c r="AW540" s="29">
        <f t="shared" si="197"/>
        <v>0</v>
      </c>
    </row>
    <row r="541" spans="1:49">
      <c r="A541" s="2">
        <v>719</v>
      </c>
      <c r="B541" s="2" t="s">
        <v>205</v>
      </c>
      <c r="C541" s="2" t="s">
        <v>744</v>
      </c>
      <c r="D541" s="3">
        <v>319.8</v>
      </c>
      <c r="E541" s="3">
        <v>26.19</v>
      </c>
      <c r="F541" s="29">
        <v>0</v>
      </c>
      <c r="G541" s="29">
        <f t="shared" si="176"/>
        <v>0</v>
      </c>
      <c r="H541" s="29">
        <v>0</v>
      </c>
      <c r="I541" s="29">
        <f t="shared" si="177"/>
        <v>0</v>
      </c>
      <c r="J541" s="29">
        <v>0</v>
      </c>
      <c r="K541" s="29">
        <f t="shared" si="178"/>
        <v>0</v>
      </c>
      <c r="L541" s="29">
        <v>0</v>
      </c>
      <c r="M541" s="29">
        <f t="shared" si="179"/>
        <v>0</v>
      </c>
      <c r="N541" s="29">
        <v>0</v>
      </c>
      <c r="O541" s="29">
        <f t="shared" si="180"/>
        <v>0</v>
      </c>
      <c r="P541" s="29">
        <v>0</v>
      </c>
      <c r="Q541" s="29">
        <f t="shared" si="181"/>
        <v>0</v>
      </c>
      <c r="R541" s="29">
        <v>0</v>
      </c>
      <c r="S541" s="29">
        <f t="shared" si="182"/>
        <v>0</v>
      </c>
      <c r="T541" s="29">
        <v>0</v>
      </c>
      <c r="U541" s="29">
        <f t="shared" si="183"/>
        <v>0</v>
      </c>
      <c r="V541" s="29">
        <v>415893.3125</v>
      </c>
      <c r="W541" s="29">
        <f t="shared" si="184"/>
        <v>1.0086955291867654E-3</v>
      </c>
      <c r="X541" s="29">
        <v>312177.78125</v>
      </c>
      <c r="Y541" s="29">
        <f t="shared" si="185"/>
        <v>8.4882090214155527E-4</v>
      </c>
      <c r="Z541" s="29">
        <v>0</v>
      </c>
      <c r="AA541" s="29">
        <f t="shared" si="186"/>
        <v>0</v>
      </c>
      <c r="AB541" s="29">
        <v>0</v>
      </c>
      <c r="AC541" s="29">
        <f t="shared" si="187"/>
        <v>0</v>
      </c>
      <c r="AD541" s="29">
        <v>0</v>
      </c>
      <c r="AE541" s="29">
        <f t="shared" si="188"/>
        <v>0</v>
      </c>
      <c r="AF541" s="29">
        <v>0</v>
      </c>
      <c r="AG541" s="29">
        <f t="shared" si="189"/>
        <v>0</v>
      </c>
      <c r="AH541" s="29">
        <v>0</v>
      </c>
      <c r="AI541" s="29">
        <f t="shared" si="190"/>
        <v>0</v>
      </c>
      <c r="AJ541" s="29">
        <v>0</v>
      </c>
      <c r="AK541" s="29">
        <f t="shared" si="191"/>
        <v>0</v>
      </c>
      <c r="AL541" s="29">
        <v>0</v>
      </c>
      <c r="AM541" s="29">
        <f t="shared" si="192"/>
        <v>0</v>
      </c>
      <c r="AN541" s="29">
        <v>0</v>
      </c>
      <c r="AO541" s="29">
        <f t="shared" si="193"/>
        <v>0</v>
      </c>
      <c r="AP541" s="29">
        <v>0</v>
      </c>
      <c r="AQ541" s="29">
        <f t="shared" si="194"/>
        <v>0</v>
      </c>
      <c r="AR541" s="29">
        <v>0</v>
      </c>
      <c r="AS541" s="29">
        <f t="shared" si="195"/>
        <v>0</v>
      </c>
      <c r="AT541" s="29">
        <v>0</v>
      </c>
      <c r="AU541" s="29">
        <f t="shared" si="196"/>
        <v>0</v>
      </c>
      <c r="AV541" s="29">
        <v>0</v>
      </c>
      <c r="AW541" s="29">
        <f t="shared" si="197"/>
        <v>0</v>
      </c>
    </row>
    <row r="542" spans="1:49">
      <c r="A542" s="2">
        <v>720</v>
      </c>
      <c r="B542" s="2" t="s">
        <v>205</v>
      </c>
      <c r="C542" s="2" t="s">
        <v>745</v>
      </c>
      <c r="D542" s="3">
        <v>321.60000000000002</v>
      </c>
      <c r="E542" s="3">
        <v>26.63</v>
      </c>
      <c r="F542" s="29">
        <v>0</v>
      </c>
      <c r="G542" s="29">
        <f t="shared" si="176"/>
        <v>0</v>
      </c>
      <c r="H542" s="29">
        <v>0</v>
      </c>
      <c r="I542" s="29">
        <f t="shared" si="177"/>
        <v>0</v>
      </c>
      <c r="J542" s="29">
        <v>0</v>
      </c>
      <c r="K542" s="29">
        <f t="shared" si="178"/>
        <v>0</v>
      </c>
      <c r="L542" s="29">
        <v>0</v>
      </c>
      <c r="M542" s="29">
        <f t="shared" si="179"/>
        <v>0</v>
      </c>
      <c r="N542" s="29">
        <v>0</v>
      </c>
      <c r="O542" s="29">
        <f t="shared" si="180"/>
        <v>0</v>
      </c>
      <c r="P542" s="29">
        <v>0</v>
      </c>
      <c r="Q542" s="29">
        <f t="shared" si="181"/>
        <v>0</v>
      </c>
      <c r="R542" s="29">
        <v>0</v>
      </c>
      <c r="S542" s="29">
        <f t="shared" si="182"/>
        <v>0</v>
      </c>
      <c r="T542" s="29">
        <v>0</v>
      </c>
      <c r="U542" s="29">
        <f t="shared" si="183"/>
        <v>0</v>
      </c>
      <c r="V542" s="29">
        <v>0</v>
      </c>
      <c r="W542" s="29">
        <f t="shared" si="184"/>
        <v>0</v>
      </c>
      <c r="X542" s="29">
        <v>0</v>
      </c>
      <c r="Y542" s="29">
        <f t="shared" si="185"/>
        <v>0</v>
      </c>
      <c r="Z542" s="29">
        <v>0</v>
      </c>
      <c r="AA542" s="29">
        <f t="shared" si="186"/>
        <v>0</v>
      </c>
      <c r="AB542" s="29">
        <v>0</v>
      </c>
      <c r="AC542" s="29">
        <f t="shared" si="187"/>
        <v>0</v>
      </c>
      <c r="AD542" s="29">
        <v>0</v>
      </c>
      <c r="AE542" s="29">
        <f t="shared" si="188"/>
        <v>0</v>
      </c>
      <c r="AF542" s="29">
        <v>0</v>
      </c>
      <c r="AG542" s="29">
        <f t="shared" si="189"/>
        <v>0</v>
      </c>
      <c r="AH542" s="29">
        <v>0</v>
      </c>
      <c r="AI542" s="29">
        <f t="shared" si="190"/>
        <v>0</v>
      </c>
      <c r="AJ542" s="29">
        <v>0</v>
      </c>
      <c r="AK542" s="29">
        <f t="shared" si="191"/>
        <v>0</v>
      </c>
      <c r="AL542" s="29">
        <v>0</v>
      </c>
      <c r="AM542" s="29">
        <f t="shared" si="192"/>
        <v>0</v>
      </c>
      <c r="AN542" s="29">
        <v>0</v>
      </c>
      <c r="AO542" s="29">
        <f t="shared" si="193"/>
        <v>0</v>
      </c>
      <c r="AP542" s="29">
        <v>0</v>
      </c>
      <c r="AQ542" s="29">
        <f t="shared" si="194"/>
        <v>0</v>
      </c>
      <c r="AR542" s="29">
        <v>0</v>
      </c>
      <c r="AS542" s="29">
        <f t="shared" si="195"/>
        <v>0</v>
      </c>
      <c r="AT542" s="29">
        <v>0</v>
      </c>
      <c r="AU542" s="29">
        <f t="shared" si="196"/>
        <v>0</v>
      </c>
      <c r="AV542" s="29">
        <v>1746457.125</v>
      </c>
      <c r="AW542" s="29">
        <f t="shared" si="197"/>
        <v>1.1797676680396923E-2</v>
      </c>
    </row>
    <row r="543" spans="1:49">
      <c r="A543" s="2">
        <v>721</v>
      </c>
      <c r="B543" s="2" t="s">
        <v>205</v>
      </c>
      <c r="C543" s="2" t="s">
        <v>746</v>
      </c>
      <c r="D543" s="3">
        <v>321.83999999999997</v>
      </c>
      <c r="E543" s="3">
        <v>26.77</v>
      </c>
      <c r="F543" s="29">
        <v>0</v>
      </c>
      <c r="G543" s="29">
        <f t="shared" si="176"/>
        <v>0</v>
      </c>
      <c r="H543" s="29">
        <v>0</v>
      </c>
      <c r="I543" s="29">
        <f t="shared" si="177"/>
        <v>0</v>
      </c>
      <c r="J543" s="29">
        <v>0</v>
      </c>
      <c r="K543" s="29">
        <f t="shared" si="178"/>
        <v>0</v>
      </c>
      <c r="L543" s="29">
        <v>0</v>
      </c>
      <c r="M543" s="29">
        <f t="shared" si="179"/>
        <v>0</v>
      </c>
      <c r="N543" s="29">
        <v>0</v>
      </c>
      <c r="O543" s="29">
        <f t="shared" si="180"/>
        <v>0</v>
      </c>
      <c r="P543" s="29">
        <v>0</v>
      </c>
      <c r="Q543" s="29">
        <f t="shared" si="181"/>
        <v>0</v>
      </c>
      <c r="R543" s="29">
        <v>0</v>
      </c>
      <c r="S543" s="29">
        <f t="shared" si="182"/>
        <v>0</v>
      </c>
      <c r="T543" s="29">
        <v>0</v>
      </c>
      <c r="U543" s="29">
        <f t="shared" si="183"/>
        <v>0</v>
      </c>
      <c r="V543" s="29">
        <v>0</v>
      </c>
      <c r="W543" s="29">
        <f t="shared" si="184"/>
        <v>0</v>
      </c>
      <c r="X543" s="29">
        <v>0</v>
      </c>
      <c r="Y543" s="29">
        <f t="shared" si="185"/>
        <v>0</v>
      </c>
      <c r="Z543" s="29">
        <v>0</v>
      </c>
      <c r="AA543" s="29">
        <f t="shared" si="186"/>
        <v>0</v>
      </c>
      <c r="AB543" s="29">
        <v>0</v>
      </c>
      <c r="AC543" s="29">
        <f t="shared" si="187"/>
        <v>0</v>
      </c>
      <c r="AD543" s="29">
        <v>0</v>
      </c>
      <c r="AE543" s="29">
        <f t="shared" si="188"/>
        <v>0</v>
      </c>
      <c r="AF543" s="29">
        <v>0</v>
      </c>
      <c r="AG543" s="29">
        <f t="shared" si="189"/>
        <v>0</v>
      </c>
      <c r="AH543" s="29">
        <v>0</v>
      </c>
      <c r="AI543" s="29">
        <f t="shared" si="190"/>
        <v>0</v>
      </c>
      <c r="AJ543" s="29">
        <v>0</v>
      </c>
      <c r="AK543" s="29">
        <f t="shared" si="191"/>
        <v>0</v>
      </c>
      <c r="AL543" s="29">
        <v>0</v>
      </c>
      <c r="AM543" s="29">
        <f t="shared" si="192"/>
        <v>0</v>
      </c>
      <c r="AN543" s="29">
        <v>478577.78125</v>
      </c>
      <c r="AO543" s="29">
        <f t="shared" si="193"/>
        <v>4.2445241393626529E-3</v>
      </c>
      <c r="AP543" s="29">
        <v>1557835.25</v>
      </c>
      <c r="AQ543" s="29">
        <f t="shared" si="194"/>
        <v>1.3011447496043249E-2</v>
      </c>
      <c r="AR543" s="29">
        <v>376000</v>
      </c>
      <c r="AS543" s="29">
        <f t="shared" si="195"/>
        <v>3.6193186815683615E-3</v>
      </c>
      <c r="AT543" s="29">
        <v>254311.109375</v>
      </c>
      <c r="AU543" s="29">
        <f t="shared" si="196"/>
        <v>1.8444975428209213E-3</v>
      </c>
      <c r="AV543" s="29">
        <v>907771.4375</v>
      </c>
      <c r="AW543" s="29">
        <f t="shared" si="197"/>
        <v>6.1321825574871423E-3</v>
      </c>
    </row>
    <row r="544" spans="1:49">
      <c r="A544" s="2">
        <v>722</v>
      </c>
      <c r="B544" s="2" t="s">
        <v>205</v>
      </c>
      <c r="C544" s="2" t="s">
        <v>747</v>
      </c>
      <c r="D544" s="3">
        <v>323.27999999999997</v>
      </c>
      <c r="E544" s="3">
        <v>14.35</v>
      </c>
      <c r="F544" s="29">
        <v>0</v>
      </c>
      <c r="G544" s="29">
        <f t="shared" si="176"/>
        <v>0</v>
      </c>
      <c r="H544" s="29">
        <v>0</v>
      </c>
      <c r="I544" s="29">
        <f t="shared" si="177"/>
        <v>0</v>
      </c>
      <c r="J544" s="29">
        <v>0</v>
      </c>
      <c r="K544" s="29">
        <f t="shared" si="178"/>
        <v>0</v>
      </c>
      <c r="L544" s="29">
        <v>0</v>
      </c>
      <c r="M544" s="29">
        <f t="shared" si="179"/>
        <v>0</v>
      </c>
      <c r="N544" s="29">
        <v>0</v>
      </c>
      <c r="O544" s="29">
        <f t="shared" si="180"/>
        <v>0</v>
      </c>
      <c r="P544" s="29">
        <v>0</v>
      </c>
      <c r="Q544" s="29">
        <f t="shared" si="181"/>
        <v>0</v>
      </c>
      <c r="R544" s="29">
        <v>0</v>
      </c>
      <c r="S544" s="29">
        <f t="shared" si="182"/>
        <v>0</v>
      </c>
      <c r="T544" s="29">
        <v>0</v>
      </c>
      <c r="U544" s="29">
        <f t="shared" si="183"/>
        <v>0</v>
      </c>
      <c r="V544" s="29">
        <v>0</v>
      </c>
      <c r="W544" s="29">
        <f t="shared" si="184"/>
        <v>0</v>
      </c>
      <c r="X544" s="29">
        <v>0</v>
      </c>
      <c r="Y544" s="29">
        <f t="shared" si="185"/>
        <v>0</v>
      </c>
      <c r="Z544" s="29">
        <v>0</v>
      </c>
      <c r="AA544" s="29">
        <f t="shared" si="186"/>
        <v>0</v>
      </c>
      <c r="AB544" s="29">
        <v>0</v>
      </c>
      <c r="AC544" s="29">
        <f t="shared" si="187"/>
        <v>0</v>
      </c>
      <c r="AD544" s="29">
        <v>0</v>
      </c>
      <c r="AE544" s="29">
        <f t="shared" si="188"/>
        <v>0</v>
      </c>
      <c r="AF544" s="29">
        <v>0</v>
      </c>
      <c r="AG544" s="29">
        <f t="shared" si="189"/>
        <v>0</v>
      </c>
      <c r="AH544" s="29">
        <v>0</v>
      </c>
      <c r="AI544" s="29">
        <f t="shared" si="190"/>
        <v>0</v>
      </c>
      <c r="AJ544" s="29">
        <v>275000</v>
      </c>
      <c r="AK544" s="29">
        <f t="shared" si="191"/>
        <v>1.0708129092195607E-3</v>
      </c>
      <c r="AL544" s="29">
        <v>0</v>
      </c>
      <c r="AM544" s="29">
        <f t="shared" si="192"/>
        <v>0</v>
      </c>
      <c r="AN544" s="29">
        <v>0</v>
      </c>
      <c r="AO544" s="29">
        <f t="shared" si="193"/>
        <v>0</v>
      </c>
      <c r="AP544" s="29">
        <v>0</v>
      </c>
      <c r="AQ544" s="29">
        <f t="shared" si="194"/>
        <v>0</v>
      </c>
      <c r="AR544" s="29">
        <v>0</v>
      </c>
      <c r="AS544" s="29">
        <f t="shared" si="195"/>
        <v>0</v>
      </c>
      <c r="AT544" s="29">
        <v>0</v>
      </c>
      <c r="AU544" s="29">
        <f t="shared" si="196"/>
        <v>0</v>
      </c>
      <c r="AV544" s="29">
        <v>0</v>
      </c>
      <c r="AW544" s="29">
        <f t="shared" si="197"/>
        <v>0</v>
      </c>
    </row>
    <row r="545" spans="1:49">
      <c r="A545" s="2">
        <v>723</v>
      </c>
      <c r="B545" s="2" t="s">
        <v>205</v>
      </c>
      <c r="C545" s="2" t="s">
        <v>748</v>
      </c>
      <c r="D545" s="3">
        <v>323.52</v>
      </c>
      <c r="E545" s="3">
        <v>18.440000000000001</v>
      </c>
      <c r="F545" s="29">
        <v>0</v>
      </c>
      <c r="G545" s="29">
        <f t="shared" si="176"/>
        <v>0</v>
      </c>
      <c r="H545" s="29">
        <v>0</v>
      </c>
      <c r="I545" s="29">
        <f t="shared" si="177"/>
        <v>0</v>
      </c>
      <c r="J545" s="29">
        <v>0</v>
      </c>
      <c r="K545" s="29">
        <f t="shared" si="178"/>
        <v>0</v>
      </c>
      <c r="L545" s="29">
        <v>0</v>
      </c>
      <c r="M545" s="29">
        <f t="shared" si="179"/>
        <v>0</v>
      </c>
      <c r="N545" s="29">
        <v>0</v>
      </c>
      <c r="O545" s="29">
        <f t="shared" si="180"/>
        <v>0</v>
      </c>
      <c r="P545" s="29">
        <v>0</v>
      </c>
      <c r="Q545" s="29">
        <f t="shared" si="181"/>
        <v>0</v>
      </c>
      <c r="R545" s="29">
        <v>0</v>
      </c>
      <c r="S545" s="29">
        <f t="shared" si="182"/>
        <v>0</v>
      </c>
      <c r="T545" s="29">
        <v>0</v>
      </c>
      <c r="U545" s="29">
        <f t="shared" si="183"/>
        <v>0</v>
      </c>
      <c r="V545" s="29">
        <v>0</v>
      </c>
      <c r="W545" s="29">
        <f t="shared" si="184"/>
        <v>0</v>
      </c>
      <c r="X545" s="29">
        <v>0</v>
      </c>
      <c r="Y545" s="29">
        <f t="shared" si="185"/>
        <v>0</v>
      </c>
      <c r="Z545" s="29">
        <v>0</v>
      </c>
      <c r="AA545" s="29">
        <f t="shared" si="186"/>
        <v>0</v>
      </c>
      <c r="AB545" s="29">
        <v>0</v>
      </c>
      <c r="AC545" s="29">
        <f t="shared" si="187"/>
        <v>0</v>
      </c>
      <c r="AD545" s="29">
        <v>0</v>
      </c>
      <c r="AE545" s="29">
        <f t="shared" si="188"/>
        <v>0</v>
      </c>
      <c r="AF545" s="29">
        <v>0</v>
      </c>
      <c r="AG545" s="29">
        <f t="shared" si="189"/>
        <v>0</v>
      </c>
      <c r="AH545" s="29">
        <v>0</v>
      </c>
      <c r="AI545" s="29">
        <f t="shared" si="190"/>
        <v>0</v>
      </c>
      <c r="AJ545" s="29">
        <v>0</v>
      </c>
      <c r="AK545" s="29">
        <f t="shared" si="191"/>
        <v>0</v>
      </c>
      <c r="AL545" s="29">
        <v>0</v>
      </c>
      <c r="AM545" s="29">
        <f t="shared" si="192"/>
        <v>0</v>
      </c>
      <c r="AN545" s="29">
        <v>0</v>
      </c>
      <c r="AO545" s="29">
        <f t="shared" si="193"/>
        <v>0</v>
      </c>
      <c r="AP545" s="29">
        <v>874164.6875</v>
      </c>
      <c r="AQ545" s="29">
        <f t="shared" si="194"/>
        <v>7.3012521281061683E-3</v>
      </c>
      <c r="AR545" s="29">
        <v>1379250</v>
      </c>
      <c r="AS545" s="29">
        <f t="shared" si="195"/>
        <v>1.3276450243492454E-2</v>
      </c>
      <c r="AT545" s="29">
        <v>0</v>
      </c>
      <c r="AU545" s="29">
        <f t="shared" si="196"/>
        <v>0</v>
      </c>
      <c r="AV545" s="29">
        <v>0</v>
      </c>
      <c r="AW545" s="29">
        <f t="shared" si="197"/>
        <v>0</v>
      </c>
    </row>
    <row r="546" spans="1:49">
      <c r="A546" s="2">
        <v>724</v>
      </c>
      <c r="B546" s="2" t="s">
        <v>205</v>
      </c>
      <c r="C546" s="2" t="s">
        <v>749</v>
      </c>
      <c r="D546" s="3">
        <v>325.32</v>
      </c>
      <c r="E546" s="3">
        <v>22.3</v>
      </c>
      <c r="F546" s="29">
        <v>0</v>
      </c>
      <c r="G546" s="29">
        <f t="shared" si="176"/>
        <v>0</v>
      </c>
      <c r="H546" s="29">
        <v>0</v>
      </c>
      <c r="I546" s="29">
        <f t="shared" si="177"/>
        <v>0</v>
      </c>
      <c r="J546" s="29">
        <v>0</v>
      </c>
      <c r="K546" s="29">
        <f t="shared" si="178"/>
        <v>0</v>
      </c>
      <c r="L546" s="29">
        <v>0</v>
      </c>
      <c r="M546" s="29">
        <f t="shared" si="179"/>
        <v>0</v>
      </c>
      <c r="N546" s="29">
        <v>0</v>
      </c>
      <c r="O546" s="29">
        <f t="shared" si="180"/>
        <v>0</v>
      </c>
      <c r="P546" s="29">
        <v>0</v>
      </c>
      <c r="Q546" s="29">
        <f t="shared" si="181"/>
        <v>0</v>
      </c>
      <c r="R546" s="29">
        <v>0</v>
      </c>
      <c r="S546" s="29">
        <f t="shared" si="182"/>
        <v>0</v>
      </c>
      <c r="T546" s="29">
        <v>0</v>
      </c>
      <c r="U546" s="29">
        <f t="shared" si="183"/>
        <v>0</v>
      </c>
      <c r="V546" s="29">
        <v>533866.6875</v>
      </c>
      <c r="W546" s="29">
        <f t="shared" si="184"/>
        <v>1.2948247174880889E-3</v>
      </c>
      <c r="X546" s="29">
        <v>0</v>
      </c>
      <c r="Y546" s="29">
        <f t="shared" si="185"/>
        <v>0</v>
      </c>
      <c r="Z546" s="29">
        <v>0</v>
      </c>
      <c r="AA546" s="29">
        <f t="shared" si="186"/>
        <v>0</v>
      </c>
      <c r="AB546" s="29">
        <v>0</v>
      </c>
      <c r="AC546" s="29">
        <f t="shared" si="187"/>
        <v>0</v>
      </c>
      <c r="AD546" s="29">
        <v>0</v>
      </c>
      <c r="AE546" s="29">
        <f t="shared" si="188"/>
        <v>0</v>
      </c>
      <c r="AF546" s="29">
        <v>0</v>
      </c>
      <c r="AG546" s="29">
        <f t="shared" si="189"/>
        <v>0</v>
      </c>
      <c r="AH546" s="29">
        <v>0</v>
      </c>
      <c r="AI546" s="29">
        <f t="shared" si="190"/>
        <v>0</v>
      </c>
      <c r="AJ546" s="29">
        <v>0</v>
      </c>
      <c r="AK546" s="29">
        <f t="shared" si="191"/>
        <v>0</v>
      </c>
      <c r="AL546" s="29">
        <v>0</v>
      </c>
      <c r="AM546" s="29">
        <f t="shared" si="192"/>
        <v>0</v>
      </c>
      <c r="AN546" s="29">
        <v>0</v>
      </c>
      <c r="AO546" s="29">
        <f t="shared" si="193"/>
        <v>0</v>
      </c>
      <c r="AP546" s="29">
        <v>0</v>
      </c>
      <c r="AQ546" s="29">
        <f t="shared" si="194"/>
        <v>0</v>
      </c>
      <c r="AR546" s="29">
        <v>0</v>
      </c>
      <c r="AS546" s="29">
        <f t="shared" si="195"/>
        <v>0</v>
      </c>
      <c r="AT546" s="29">
        <v>0</v>
      </c>
      <c r="AU546" s="29">
        <f t="shared" si="196"/>
        <v>0</v>
      </c>
      <c r="AV546" s="29">
        <v>0</v>
      </c>
      <c r="AW546" s="29">
        <f t="shared" si="197"/>
        <v>0</v>
      </c>
    </row>
    <row r="547" spans="1:49">
      <c r="A547" s="2">
        <v>725</v>
      </c>
      <c r="B547" s="2" t="s">
        <v>205</v>
      </c>
      <c r="C547" s="2" t="s">
        <v>750</v>
      </c>
      <c r="D547" s="3">
        <v>326.27999999999997</v>
      </c>
      <c r="E547" s="3">
        <v>16.46</v>
      </c>
      <c r="F547" s="29">
        <v>0</v>
      </c>
      <c r="G547" s="29">
        <f t="shared" si="176"/>
        <v>0</v>
      </c>
      <c r="H547" s="29">
        <v>167253.328125</v>
      </c>
      <c r="I547" s="29">
        <f t="shared" si="177"/>
        <v>1.0993513373389848E-3</v>
      </c>
      <c r="J547" s="29">
        <v>0</v>
      </c>
      <c r="K547" s="29">
        <f t="shared" si="178"/>
        <v>0</v>
      </c>
      <c r="L547" s="29">
        <v>0</v>
      </c>
      <c r="M547" s="29">
        <f t="shared" si="179"/>
        <v>0</v>
      </c>
      <c r="N547" s="29">
        <v>0</v>
      </c>
      <c r="O547" s="29">
        <f t="shared" si="180"/>
        <v>0</v>
      </c>
      <c r="P547" s="29">
        <v>0</v>
      </c>
      <c r="Q547" s="29">
        <f t="shared" si="181"/>
        <v>0</v>
      </c>
      <c r="R547" s="29">
        <v>0</v>
      </c>
      <c r="S547" s="29">
        <f t="shared" si="182"/>
        <v>0</v>
      </c>
      <c r="T547" s="29">
        <v>0</v>
      </c>
      <c r="U547" s="29">
        <f t="shared" si="183"/>
        <v>0</v>
      </c>
      <c r="V547" s="29">
        <v>0</v>
      </c>
      <c r="W547" s="29">
        <f t="shared" si="184"/>
        <v>0</v>
      </c>
      <c r="X547" s="29">
        <v>0</v>
      </c>
      <c r="Y547" s="29">
        <f t="shared" si="185"/>
        <v>0</v>
      </c>
      <c r="Z547" s="29">
        <v>0</v>
      </c>
      <c r="AA547" s="29">
        <f t="shared" si="186"/>
        <v>0</v>
      </c>
      <c r="AB547" s="29">
        <v>0</v>
      </c>
      <c r="AC547" s="29">
        <f t="shared" si="187"/>
        <v>0</v>
      </c>
      <c r="AD547" s="29">
        <v>0</v>
      </c>
      <c r="AE547" s="29">
        <f t="shared" si="188"/>
        <v>0</v>
      </c>
      <c r="AF547" s="29">
        <v>0</v>
      </c>
      <c r="AG547" s="29">
        <f t="shared" si="189"/>
        <v>0</v>
      </c>
      <c r="AH547" s="29">
        <v>0</v>
      </c>
      <c r="AI547" s="29">
        <f t="shared" si="190"/>
        <v>0</v>
      </c>
      <c r="AJ547" s="29">
        <v>0</v>
      </c>
      <c r="AK547" s="29">
        <f t="shared" si="191"/>
        <v>0</v>
      </c>
      <c r="AL547" s="29">
        <v>0</v>
      </c>
      <c r="AM547" s="29">
        <f t="shared" si="192"/>
        <v>0</v>
      </c>
      <c r="AN547" s="29">
        <v>0</v>
      </c>
      <c r="AO547" s="29">
        <f t="shared" si="193"/>
        <v>0</v>
      </c>
      <c r="AP547" s="29">
        <v>0</v>
      </c>
      <c r="AQ547" s="29">
        <f t="shared" si="194"/>
        <v>0</v>
      </c>
      <c r="AR547" s="29">
        <v>0</v>
      </c>
      <c r="AS547" s="29">
        <f t="shared" si="195"/>
        <v>0</v>
      </c>
      <c r="AT547" s="29">
        <v>0</v>
      </c>
      <c r="AU547" s="29">
        <f t="shared" si="196"/>
        <v>0</v>
      </c>
      <c r="AV547" s="29">
        <v>0</v>
      </c>
      <c r="AW547" s="29">
        <f t="shared" si="197"/>
        <v>0</v>
      </c>
    </row>
    <row r="548" spans="1:49">
      <c r="A548" s="2">
        <v>726</v>
      </c>
      <c r="B548" s="2" t="s">
        <v>205</v>
      </c>
      <c r="C548" s="2" t="s">
        <v>751</v>
      </c>
      <c r="D548" s="3">
        <v>326.5446</v>
      </c>
      <c r="E548" s="3">
        <v>25.77</v>
      </c>
      <c r="F548" s="29">
        <v>0</v>
      </c>
      <c r="G548" s="29">
        <f t="shared" si="176"/>
        <v>0</v>
      </c>
      <c r="H548" s="29">
        <v>0</v>
      </c>
      <c r="I548" s="29">
        <f t="shared" si="177"/>
        <v>0</v>
      </c>
      <c r="J548" s="29">
        <v>0</v>
      </c>
      <c r="K548" s="29">
        <f t="shared" si="178"/>
        <v>0</v>
      </c>
      <c r="L548" s="29">
        <v>0</v>
      </c>
      <c r="M548" s="29">
        <f t="shared" si="179"/>
        <v>0</v>
      </c>
      <c r="N548" s="29">
        <v>0</v>
      </c>
      <c r="O548" s="29">
        <f t="shared" si="180"/>
        <v>0</v>
      </c>
      <c r="P548" s="29">
        <v>0</v>
      </c>
      <c r="Q548" s="29">
        <f t="shared" si="181"/>
        <v>0</v>
      </c>
      <c r="R548" s="29">
        <v>126800</v>
      </c>
      <c r="S548" s="29">
        <f t="shared" si="182"/>
        <v>1.185737836122571E-4</v>
      </c>
      <c r="T548" s="29">
        <v>0</v>
      </c>
      <c r="U548" s="29">
        <f t="shared" si="183"/>
        <v>0</v>
      </c>
      <c r="V548" s="29">
        <v>0</v>
      </c>
      <c r="W548" s="29">
        <f t="shared" si="184"/>
        <v>0</v>
      </c>
      <c r="X548" s="29">
        <v>0</v>
      </c>
      <c r="Y548" s="29">
        <f t="shared" si="185"/>
        <v>0</v>
      </c>
      <c r="Z548" s="29">
        <v>0</v>
      </c>
      <c r="AA548" s="29">
        <f t="shared" si="186"/>
        <v>0</v>
      </c>
      <c r="AB548" s="29">
        <v>0</v>
      </c>
      <c r="AC548" s="29">
        <f t="shared" si="187"/>
        <v>0</v>
      </c>
      <c r="AD548" s="29">
        <v>0</v>
      </c>
      <c r="AE548" s="29">
        <f t="shared" si="188"/>
        <v>0</v>
      </c>
      <c r="AF548" s="29">
        <v>0</v>
      </c>
      <c r="AG548" s="29">
        <f t="shared" si="189"/>
        <v>0</v>
      </c>
      <c r="AH548" s="29">
        <v>0</v>
      </c>
      <c r="AI548" s="29">
        <f t="shared" si="190"/>
        <v>0</v>
      </c>
      <c r="AJ548" s="29">
        <v>0</v>
      </c>
      <c r="AK548" s="29">
        <f t="shared" si="191"/>
        <v>0</v>
      </c>
      <c r="AL548" s="29">
        <v>0</v>
      </c>
      <c r="AM548" s="29">
        <f t="shared" si="192"/>
        <v>0</v>
      </c>
      <c r="AN548" s="29">
        <v>0</v>
      </c>
      <c r="AO548" s="29">
        <f t="shared" si="193"/>
        <v>0</v>
      </c>
      <c r="AP548" s="29">
        <v>0</v>
      </c>
      <c r="AQ548" s="29">
        <f t="shared" si="194"/>
        <v>0</v>
      </c>
      <c r="AR548" s="29">
        <v>0</v>
      </c>
      <c r="AS548" s="29">
        <f t="shared" si="195"/>
        <v>0</v>
      </c>
      <c r="AT548" s="29">
        <v>0</v>
      </c>
      <c r="AU548" s="29">
        <f t="shared" si="196"/>
        <v>0</v>
      </c>
      <c r="AV548" s="29">
        <v>0</v>
      </c>
      <c r="AW548" s="29">
        <f t="shared" si="197"/>
        <v>0</v>
      </c>
    </row>
    <row r="549" spans="1:49">
      <c r="A549" s="2">
        <v>727</v>
      </c>
      <c r="B549" s="2" t="s">
        <v>205</v>
      </c>
      <c r="C549" s="2" t="s">
        <v>752</v>
      </c>
      <c r="D549" s="3">
        <v>326.76</v>
      </c>
      <c r="E549" s="3">
        <v>16.260000000000002</v>
      </c>
      <c r="F549" s="29">
        <v>28363.63671875</v>
      </c>
      <c r="G549" s="29">
        <f t="shared" si="176"/>
        <v>1.9026212643192603E-4</v>
      </c>
      <c r="H549" s="29">
        <v>0</v>
      </c>
      <c r="I549" s="29">
        <f t="shared" si="177"/>
        <v>0</v>
      </c>
      <c r="J549" s="29">
        <v>0</v>
      </c>
      <c r="K549" s="29">
        <f t="shared" si="178"/>
        <v>0</v>
      </c>
      <c r="L549" s="29">
        <v>0</v>
      </c>
      <c r="M549" s="29">
        <f t="shared" si="179"/>
        <v>0</v>
      </c>
      <c r="N549" s="29">
        <v>0</v>
      </c>
      <c r="O549" s="29">
        <f t="shared" si="180"/>
        <v>0</v>
      </c>
      <c r="P549" s="29">
        <v>0</v>
      </c>
      <c r="Q549" s="29">
        <f t="shared" si="181"/>
        <v>0</v>
      </c>
      <c r="R549" s="29">
        <v>0</v>
      </c>
      <c r="S549" s="29">
        <f t="shared" si="182"/>
        <v>0</v>
      </c>
      <c r="T549" s="29">
        <v>0</v>
      </c>
      <c r="U549" s="29">
        <f t="shared" si="183"/>
        <v>0</v>
      </c>
      <c r="V549" s="29">
        <v>68400</v>
      </c>
      <c r="W549" s="29">
        <f t="shared" si="184"/>
        <v>1.6589536816939021E-4</v>
      </c>
      <c r="X549" s="29">
        <v>0</v>
      </c>
      <c r="Y549" s="29">
        <f t="shared" si="185"/>
        <v>0</v>
      </c>
      <c r="Z549" s="29">
        <v>0</v>
      </c>
      <c r="AA549" s="29">
        <f t="shared" si="186"/>
        <v>0</v>
      </c>
      <c r="AB549" s="29">
        <v>0</v>
      </c>
      <c r="AC549" s="29">
        <f t="shared" si="187"/>
        <v>0</v>
      </c>
      <c r="AD549" s="29">
        <v>0</v>
      </c>
      <c r="AE549" s="29">
        <f t="shared" si="188"/>
        <v>0</v>
      </c>
      <c r="AF549" s="29">
        <v>0</v>
      </c>
      <c r="AG549" s="29">
        <f t="shared" si="189"/>
        <v>0</v>
      </c>
      <c r="AH549" s="29">
        <v>40000</v>
      </c>
      <c r="AI549" s="29">
        <f t="shared" si="190"/>
        <v>1.6394447774459769E-4</v>
      </c>
      <c r="AJ549" s="29">
        <v>0</v>
      </c>
      <c r="AK549" s="29">
        <f t="shared" si="191"/>
        <v>0</v>
      </c>
      <c r="AL549" s="29">
        <v>0</v>
      </c>
      <c r="AM549" s="29">
        <f t="shared" si="192"/>
        <v>0</v>
      </c>
      <c r="AN549" s="29">
        <v>0</v>
      </c>
      <c r="AO549" s="29">
        <f t="shared" si="193"/>
        <v>0</v>
      </c>
      <c r="AP549" s="29">
        <v>0</v>
      </c>
      <c r="AQ549" s="29">
        <f t="shared" si="194"/>
        <v>0</v>
      </c>
      <c r="AR549" s="29">
        <v>0</v>
      </c>
      <c r="AS549" s="29">
        <f t="shared" si="195"/>
        <v>0</v>
      </c>
      <c r="AT549" s="29">
        <v>0</v>
      </c>
      <c r="AU549" s="29">
        <f t="shared" si="196"/>
        <v>0</v>
      </c>
      <c r="AV549" s="29">
        <v>0</v>
      </c>
      <c r="AW549" s="29">
        <f t="shared" si="197"/>
        <v>0</v>
      </c>
    </row>
    <row r="550" spans="1:49">
      <c r="A550" s="2">
        <v>728</v>
      </c>
      <c r="B550" s="2" t="s">
        <v>205</v>
      </c>
      <c r="C550" s="2" t="s">
        <v>753</v>
      </c>
      <c r="D550" s="3">
        <v>331.56</v>
      </c>
      <c r="E550" s="3">
        <v>24.8</v>
      </c>
      <c r="F550" s="29">
        <v>0</v>
      </c>
      <c r="G550" s="29">
        <f t="shared" si="176"/>
        <v>0</v>
      </c>
      <c r="H550" s="29">
        <v>0</v>
      </c>
      <c r="I550" s="29">
        <f t="shared" si="177"/>
        <v>0</v>
      </c>
      <c r="J550" s="29">
        <v>0</v>
      </c>
      <c r="K550" s="29">
        <f t="shared" si="178"/>
        <v>0</v>
      </c>
      <c r="L550" s="29">
        <v>0</v>
      </c>
      <c r="M550" s="29">
        <f t="shared" si="179"/>
        <v>0</v>
      </c>
      <c r="N550" s="29">
        <v>0</v>
      </c>
      <c r="O550" s="29">
        <f t="shared" si="180"/>
        <v>0</v>
      </c>
      <c r="P550" s="29">
        <v>0</v>
      </c>
      <c r="Q550" s="29">
        <f t="shared" si="181"/>
        <v>0</v>
      </c>
      <c r="R550" s="29">
        <v>5328933.5</v>
      </c>
      <c r="S550" s="29">
        <f t="shared" si="182"/>
        <v>4.9832161491570022E-3</v>
      </c>
      <c r="T550" s="29">
        <v>4833095</v>
      </c>
      <c r="U550" s="29">
        <f t="shared" si="183"/>
        <v>4.9050601614059747E-3</v>
      </c>
      <c r="V550" s="29">
        <v>364400</v>
      </c>
      <c r="W550" s="29">
        <f t="shared" si="184"/>
        <v>8.8380514855154659E-4</v>
      </c>
      <c r="X550" s="29">
        <v>314000</v>
      </c>
      <c r="Y550" s="29">
        <f t="shared" si="185"/>
        <v>8.5377557046253873E-4</v>
      </c>
      <c r="Z550" s="29">
        <v>0</v>
      </c>
      <c r="AA550" s="29">
        <f t="shared" si="186"/>
        <v>0</v>
      </c>
      <c r="AB550" s="29">
        <v>0</v>
      </c>
      <c r="AC550" s="29">
        <f t="shared" si="187"/>
        <v>0</v>
      </c>
      <c r="AD550" s="29">
        <v>0</v>
      </c>
      <c r="AE550" s="29">
        <f t="shared" si="188"/>
        <v>0</v>
      </c>
      <c r="AF550" s="29">
        <v>0</v>
      </c>
      <c r="AG550" s="29">
        <f t="shared" si="189"/>
        <v>0</v>
      </c>
      <c r="AH550" s="29">
        <v>0</v>
      </c>
      <c r="AI550" s="29">
        <f t="shared" si="190"/>
        <v>0</v>
      </c>
      <c r="AJ550" s="29">
        <v>0</v>
      </c>
      <c r="AK550" s="29">
        <f t="shared" si="191"/>
        <v>0</v>
      </c>
      <c r="AL550" s="29">
        <v>0</v>
      </c>
      <c r="AM550" s="29">
        <f t="shared" si="192"/>
        <v>0</v>
      </c>
      <c r="AN550" s="29">
        <v>0</v>
      </c>
      <c r="AO550" s="29">
        <f t="shared" si="193"/>
        <v>0</v>
      </c>
      <c r="AP550" s="29">
        <v>0</v>
      </c>
      <c r="AQ550" s="29">
        <f t="shared" si="194"/>
        <v>0</v>
      </c>
      <c r="AR550" s="29">
        <v>0</v>
      </c>
      <c r="AS550" s="29">
        <f t="shared" si="195"/>
        <v>0</v>
      </c>
      <c r="AT550" s="29">
        <v>0</v>
      </c>
      <c r="AU550" s="29">
        <f t="shared" si="196"/>
        <v>0</v>
      </c>
      <c r="AV550" s="29">
        <v>0</v>
      </c>
      <c r="AW550" s="29">
        <f t="shared" si="197"/>
        <v>0</v>
      </c>
    </row>
    <row r="551" spans="1:49">
      <c r="A551" s="2">
        <v>729</v>
      </c>
      <c r="B551" s="2" t="s">
        <v>205</v>
      </c>
      <c r="C551" s="2" t="s">
        <v>754</v>
      </c>
      <c r="D551" s="3">
        <v>331.56</v>
      </c>
      <c r="E551" s="3">
        <v>25.39</v>
      </c>
      <c r="F551" s="29">
        <v>0</v>
      </c>
      <c r="G551" s="29">
        <f t="shared" si="176"/>
        <v>0</v>
      </c>
      <c r="H551" s="29">
        <v>0</v>
      </c>
      <c r="I551" s="29">
        <f t="shared" si="177"/>
        <v>0</v>
      </c>
      <c r="J551" s="29">
        <v>0</v>
      </c>
      <c r="K551" s="29">
        <f t="shared" si="178"/>
        <v>0</v>
      </c>
      <c r="L551" s="29">
        <v>10616832</v>
      </c>
      <c r="M551" s="29">
        <f t="shared" si="179"/>
        <v>1.2094649395430111E-2</v>
      </c>
      <c r="N551" s="29">
        <v>10151644</v>
      </c>
      <c r="O551" s="29">
        <f t="shared" si="180"/>
        <v>9.7786888429392729E-3</v>
      </c>
      <c r="P551" s="29">
        <v>0</v>
      </c>
      <c r="Q551" s="29">
        <f t="shared" si="181"/>
        <v>0</v>
      </c>
      <c r="R551" s="29">
        <v>0</v>
      </c>
      <c r="S551" s="29">
        <f t="shared" si="182"/>
        <v>0</v>
      </c>
      <c r="T551" s="29">
        <v>0</v>
      </c>
      <c r="U551" s="29">
        <f t="shared" si="183"/>
        <v>0</v>
      </c>
      <c r="V551" s="29">
        <v>0</v>
      </c>
      <c r="W551" s="29">
        <f t="shared" si="184"/>
        <v>0</v>
      </c>
      <c r="X551" s="29">
        <v>0</v>
      </c>
      <c r="Y551" s="29">
        <f t="shared" si="185"/>
        <v>0</v>
      </c>
      <c r="Z551" s="29">
        <v>0</v>
      </c>
      <c r="AA551" s="29">
        <f t="shared" si="186"/>
        <v>0</v>
      </c>
      <c r="AB551" s="29">
        <v>0</v>
      </c>
      <c r="AC551" s="29">
        <f t="shared" si="187"/>
        <v>0</v>
      </c>
      <c r="AD551" s="29">
        <v>0</v>
      </c>
      <c r="AE551" s="29">
        <f t="shared" si="188"/>
        <v>0</v>
      </c>
      <c r="AF551" s="29">
        <v>0</v>
      </c>
      <c r="AG551" s="29">
        <f t="shared" si="189"/>
        <v>0</v>
      </c>
      <c r="AH551" s="29">
        <v>0</v>
      </c>
      <c r="AI551" s="29">
        <f t="shared" si="190"/>
        <v>0</v>
      </c>
      <c r="AJ551" s="29">
        <v>0</v>
      </c>
      <c r="AK551" s="29">
        <f t="shared" si="191"/>
        <v>0</v>
      </c>
      <c r="AL551" s="29">
        <v>0</v>
      </c>
      <c r="AM551" s="29">
        <f t="shared" si="192"/>
        <v>0</v>
      </c>
      <c r="AN551" s="29">
        <v>0</v>
      </c>
      <c r="AO551" s="29">
        <f t="shared" si="193"/>
        <v>0</v>
      </c>
      <c r="AP551" s="29">
        <v>0</v>
      </c>
      <c r="AQ551" s="29">
        <f t="shared" si="194"/>
        <v>0</v>
      </c>
      <c r="AR551" s="29">
        <v>0</v>
      </c>
      <c r="AS551" s="29">
        <f t="shared" si="195"/>
        <v>0</v>
      </c>
      <c r="AT551" s="29">
        <v>0</v>
      </c>
      <c r="AU551" s="29">
        <f t="shared" si="196"/>
        <v>0</v>
      </c>
      <c r="AV551" s="29">
        <v>0</v>
      </c>
      <c r="AW551" s="29">
        <f t="shared" si="197"/>
        <v>0</v>
      </c>
    </row>
    <row r="552" spans="1:49">
      <c r="A552" s="2">
        <v>730</v>
      </c>
      <c r="B552" s="2" t="s">
        <v>205</v>
      </c>
      <c r="C552" s="2" t="s">
        <v>755</v>
      </c>
      <c r="D552" s="3">
        <v>333.6</v>
      </c>
      <c r="E552" s="3">
        <v>22.77</v>
      </c>
      <c r="F552" s="29">
        <v>0</v>
      </c>
      <c r="G552" s="29">
        <f t="shared" si="176"/>
        <v>0</v>
      </c>
      <c r="H552" s="29">
        <v>0</v>
      </c>
      <c r="I552" s="29">
        <f t="shared" si="177"/>
        <v>0</v>
      </c>
      <c r="J552" s="29">
        <v>0</v>
      </c>
      <c r="K552" s="29">
        <f t="shared" si="178"/>
        <v>0</v>
      </c>
      <c r="L552" s="29">
        <v>0</v>
      </c>
      <c r="M552" s="29">
        <f t="shared" si="179"/>
        <v>0</v>
      </c>
      <c r="N552" s="29">
        <v>0</v>
      </c>
      <c r="O552" s="29">
        <f t="shared" si="180"/>
        <v>0</v>
      </c>
      <c r="P552" s="29">
        <v>0</v>
      </c>
      <c r="Q552" s="29">
        <f t="shared" si="181"/>
        <v>0</v>
      </c>
      <c r="R552" s="29">
        <v>0</v>
      </c>
      <c r="S552" s="29">
        <f t="shared" si="182"/>
        <v>0</v>
      </c>
      <c r="T552" s="29">
        <v>0</v>
      </c>
      <c r="U552" s="29">
        <f t="shared" si="183"/>
        <v>0</v>
      </c>
      <c r="V552" s="29">
        <v>6640896</v>
      </c>
      <c r="W552" s="29">
        <f t="shared" si="184"/>
        <v>1.6106635773313314E-2</v>
      </c>
      <c r="X552" s="29">
        <v>7956730.5</v>
      </c>
      <c r="Y552" s="29">
        <f t="shared" si="185"/>
        <v>2.1634592744121595E-2</v>
      </c>
      <c r="Z552" s="29">
        <v>2678211.75</v>
      </c>
      <c r="AA552" s="29">
        <f t="shared" si="186"/>
        <v>1.0222087922534928E-2</v>
      </c>
      <c r="AB552" s="29">
        <v>2469647</v>
      </c>
      <c r="AC552" s="29">
        <f t="shared" si="187"/>
        <v>8.0790051087040703E-3</v>
      </c>
      <c r="AD552" s="29">
        <v>0</v>
      </c>
      <c r="AE552" s="29">
        <f t="shared" si="188"/>
        <v>0</v>
      </c>
      <c r="AF552" s="29">
        <v>0</v>
      </c>
      <c r="AG552" s="29">
        <f t="shared" si="189"/>
        <v>0</v>
      </c>
      <c r="AH552" s="29">
        <v>0</v>
      </c>
      <c r="AI552" s="29">
        <f t="shared" si="190"/>
        <v>0</v>
      </c>
      <c r="AJ552" s="29">
        <v>0</v>
      </c>
      <c r="AK552" s="29">
        <f t="shared" si="191"/>
        <v>0</v>
      </c>
      <c r="AL552" s="29">
        <v>0</v>
      </c>
      <c r="AM552" s="29">
        <f t="shared" si="192"/>
        <v>0</v>
      </c>
      <c r="AN552" s="29">
        <v>0</v>
      </c>
      <c r="AO552" s="29">
        <f t="shared" si="193"/>
        <v>0</v>
      </c>
      <c r="AP552" s="29">
        <v>0</v>
      </c>
      <c r="AQ552" s="29">
        <f t="shared" si="194"/>
        <v>0</v>
      </c>
      <c r="AR552" s="29">
        <v>0</v>
      </c>
      <c r="AS552" s="29">
        <f t="shared" si="195"/>
        <v>0</v>
      </c>
      <c r="AT552" s="29">
        <v>0</v>
      </c>
      <c r="AU552" s="29">
        <f t="shared" si="196"/>
        <v>0</v>
      </c>
      <c r="AV552" s="29">
        <v>0</v>
      </c>
      <c r="AW552" s="29">
        <f t="shared" si="197"/>
        <v>0</v>
      </c>
    </row>
    <row r="553" spans="1:49">
      <c r="A553" s="2">
        <v>731</v>
      </c>
      <c r="B553" s="2" t="s">
        <v>205</v>
      </c>
      <c r="C553" s="2" t="s">
        <v>756</v>
      </c>
      <c r="D553" s="3">
        <v>336.36</v>
      </c>
      <c r="E553" s="3">
        <v>23.66</v>
      </c>
      <c r="F553" s="29">
        <v>0</v>
      </c>
      <c r="G553" s="29">
        <f t="shared" si="176"/>
        <v>0</v>
      </c>
      <c r="H553" s="29">
        <v>309200</v>
      </c>
      <c r="I553" s="29">
        <f t="shared" si="177"/>
        <v>2.0323627476708192E-3</v>
      </c>
      <c r="J553" s="29">
        <v>0</v>
      </c>
      <c r="K553" s="29">
        <f t="shared" si="178"/>
        <v>0</v>
      </c>
      <c r="L553" s="29">
        <v>48323332</v>
      </c>
      <c r="M553" s="29">
        <f t="shared" si="179"/>
        <v>5.5049732176130184E-2</v>
      </c>
      <c r="N553" s="29">
        <v>42080160</v>
      </c>
      <c r="O553" s="29">
        <f t="shared" si="180"/>
        <v>4.0534202253457614E-2</v>
      </c>
      <c r="P553" s="29">
        <v>31930000</v>
      </c>
      <c r="Q553" s="29">
        <f t="shared" si="181"/>
        <v>3.3072010168275677E-2</v>
      </c>
      <c r="R553" s="29">
        <v>35850040</v>
      </c>
      <c r="S553" s="29">
        <f t="shared" si="182"/>
        <v>3.3524249885258373E-2</v>
      </c>
      <c r="T553" s="29">
        <v>0</v>
      </c>
      <c r="U553" s="29">
        <f t="shared" si="183"/>
        <v>0</v>
      </c>
      <c r="V553" s="29">
        <v>0</v>
      </c>
      <c r="W553" s="29">
        <f t="shared" si="184"/>
        <v>0</v>
      </c>
      <c r="X553" s="29">
        <v>0</v>
      </c>
      <c r="Y553" s="29">
        <f t="shared" si="185"/>
        <v>0</v>
      </c>
      <c r="Z553" s="29">
        <v>0</v>
      </c>
      <c r="AA553" s="29">
        <f t="shared" si="186"/>
        <v>0</v>
      </c>
      <c r="AB553" s="29">
        <v>0</v>
      </c>
      <c r="AC553" s="29">
        <f t="shared" si="187"/>
        <v>0</v>
      </c>
      <c r="AD553" s="29">
        <v>0</v>
      </c>
      <c r="AE553" s="29">
        <f t="shared" si="188"/>
        <v>0</v>
      </c>
      <c r="AF553" s="29">
        <v>0</v>
      </c>
      <c r="AG553" s="29">
        <f t="shared" si="189"/>
        <v>0</v>
      </c>
      <c r="AH553" s="29">
        <v>0</v>
      </c>
      <c r="AI553" s="29">
        <f t="shared" si="190"/>
        <v>0</v>
      </c>
      <c r="AJ553" s="29">
        <v>0</v>
      </c>
      <c r="AK553" s="29">
        <f t="shared" si="191"/>
        <v>0</v>
      </c>
      <c r="AL553" s="29">
        <v>0</v>
      </c>
      <c r="AM553" s="29">
        <f t="shared" si="192"/>
        <v>0</v>
      </c>
      <c r="AN553" s="29">
        <v>0</v>
      </c>
      <c r="AO553" s="29">
        <f t="shared" si="193"/>
        <v>0</v>
      </c>
      <c r="AP553" s="29">
        <v>0</v>
      </c>
      <c r="AQ553" s="29">
        <f t="shared" si="194"/>
        <v>0</v>
      </c>
      <c r="AR553" s="29">
        <v>0</v>
      </c>
      <c r="AS553" s="29">
        <f t="shared" si="195"/>
        <v>0</v>
      </c>
      <c r="AT553" s="29">
        <v>0</v>
      </c>
      <c r="AU553" s="29">
        <f t="shared" si="196"/>
        <v>0</v>
      </c>
      <c r="AV553" s="29">
        <v>0</v>
      </c>
      <c r="AW553" s="29">
        <f t="shared" si="197"/>
        <v>0</v>
      </c>
    </row>
    <row r="554" spans="1:49">
      <c r="A554" s="2">
        <v>732</v>
      </c>
      <c r="B554" s="2" t="s">
        <v>205</v>
      </c>
      <c r="C554" s="2" t="s">
        <v>757</v>
      </c>
      <c r="D554" s="3">
        <v>337.08</v>
      </c>
      <c r="E554" s="3">
        <v>23.61</v>
      </c>
      <c r="F554" s="29">
        <v>0</v>
      </c>
      <c r="G554" s="29">
        <f t="shared" si="176"/>
        <v>0</v>
      </c>
      <c r="H554" s="29">
        <v>0</v>
      </c>
      <c r="I554" s="29">
        <f t="shared" si="177"/>
        <v>0</v>
      </c>
      <c r="J554" s="29">
        <v>0</v>
      </c>
      <c r="K554" s="29">
        <f t="shared" si="178"/>
        <v>0</v>
      </c>
      <c r="L554" s="29">
        <v>0</v>
      </c>
      <c r="M554" s="29">
        <f t="shared" si="179"/>
        <v>0</v>
      </c>
      <c r="N554" s="29">
        <v>3573573.25</v>
      </c>
      <c r="O554" s="29">
        <f t="shared" si="180"/>
        <v>3.4422858868180602E-3</v>
      </c>
      <c r="P554" s="29">
        <v>0</v>
      </c>
      <c r="Q554" s="29">
        <f t="shared" si="181"/>
        <v>0</v>
      </c>
      <c r="R554" s="29">
        <v>0</v>
      </c>
      <c r="S554" s="29">
        <f t="shared" si="182"/>
        <v>0</v>
      </c>
      <c r="T554" s="29">
        <v>0</v>
      </c>
      <c r="U554" s="29">
        <f t="shared" si="183"/>
        <v>0</v>
      </c>
      <c r="V554" s="29">
        <v>0</v>
      </c>
      <c r="W554" s="29">
        <f t="shared" si="184"/>
        <v>0</v>
      </c>
      <c r="X554" s="29">
        <v>0</v>
      </c>
      <c r="Y554" s="29">
        <f t="shared" si="185"/>
        <v>0</v>
      </c>
      <c r="Z554" s="29">
        <v>0</v>
      </c>
      <c r="AA554" s="29">
        <f t="shared" si="186"/>
        <v>0</v>
      </c>
      <c r="AB554" s="29">
        <v>0</v>
      </c>
      <c r="AC554" s="29">
        <f t="shared" si="187"/>
        <v>0</v>
      </c>
      <c r="AD554" s="29">
        <v>0</v>
      </c>
      <c r="AE554" s="29">
        <f t="shared" si="188"/>
        <v>0</v>
      </c>
      <c r="AF554" s="29">
        <v>0</v>
      </c>
      <c r="AG554" s="29">
        <f t="shared" si="189"/>
        <v>0</v>
      </c>
      <c r="AH554" s="29">
        <v>0</v>
      </c>
      <c r="AI554" s="29">
        <f t="shared" si="190"/>
        <v>0</v>
      </c>
      <c r="AJ554" s="29">
        <v>0</v>
      </c>
      <c r="AK554" s="29">
        <f t="shared" si="191"/>
        <v>0</v>
      </c>
      <c r="AL554" s="29">
        <v>0</v>
      </c>
      <c r="AM554" s="29">
        <f t="shared" si="192"/>
        <v>0</v>
      </c>
      <c r="AN554" s="29">
        <v>0</v>
      </c>
      <c r="AO554" s="29">
        <f t="shared" si="193"/>
        <v>0</v>
      </c>
      <c r="AP554" s="29">
        <v>0</v>
      </c>
      <c r="AQ554" s="29">
        <f t="shared" si="194"/>
        <v>0</v>
      </c>
      <c r="AR554" s="29">
        <v>0</v>
      </c>
      <c r="AS554" s="29">
        <f t="shared" si="195"/>
        <v>0</v>
      </c>
      <c r="AT554" s="29">
        <v>0</v>
      </c>
      <c r="AU554" s="29">
        <f t="shared" si="196"/>
        <v>0</v>
      </c>
      <c r="AV554" s="29">
        <v>0</v>
      </c>
      <c r="AW554" s="29">
        <f t="shared" si="197"/>
        <v>0</v>
      </c>
    </row>
    <row r="555" spans="1:49">
      <c r="A555" s="2">
        <v>733</v>
      </c>
      <c r="B555" s="2" t="s">
        <v>205</v>
      </c>
      <c r="C555" s="2" t="s">
        <v>758</v>
      </c>
      <c r="D555" s="3">
        <v>338.88</v>
      </c>
      <c r="E555" s="3">
        <v>26.64</v>
      </c>
      <c r="F555" s="29">
        <v>0</v>
      </c>
      <c r="G555" s="29">
        <f t="shared" si="176"/>
        <v>0</v>
      </c>
      <c r="H555" s="29">
        <v>0</v>
      </c>
      <c r="I555" s="29">
        <f t="shared" si="177"/>
        <v>0</v>
      </c>
      <c r="J555" s="29">
        <v>0</v>
      </c>
      <c r="K555" s="29">
        <f t="shared" si="178"/>
        <v>0</v>
      </c>
      <c r="L555" s="29">
        <v>0</v>
      </c>
      <c r="M555" s="29">
        <f t="shared" si="179"/>
        <v>0</v>
      </c>
      <c r="N555" s="29">
        <v>87120</v>
      </c>
      <c r="O555" s="29">
        <f t="shared" si="180"/>
        <v>8.3919350599456552E-5</v>
      </c>
      <c r="P555" s="29">
        <v>0</v>
      </c>
      <c r="Q555" s="29">
        <f t="shared" si="181"/>
        <v>0</v>
      </c>
      <c r="R555" s="29">
        <v>0</v>
      </c>
      <c r="S555" s="29">
        <f t="shared" si="182"/>
        <v>0</v>
      </c>
      <c r="T555" s="29">
        <v>0</v>
      </c>
      <c r="U555" s="29">
        <f t="shared" si="183"/>
        <v>0</v>
      </c>
      <c r="V555" s="29">
        <v>0</v>
      </c>
      <c r="W555" s="29">
        <f t="shared" si="184"/>
        <v>0</v>
      </c>
      <c r="X555" s="29">
        <v>0</v>
      </c>
      <c r="Y555" s="29">
        <f t="shared" si="185"/>
        <v>0</v>
      </c>
      <c r="Z555" s="29">
        <v>0</v>
      </c>
      <c r="AA555" s="29">
        <f t="shared" si="186"/>
        <v>0</v>
      </c>
      <c r="AB555" s="29">
        <v>0</v>
      </c>
      <c r="AC555" s="29">
        <f t="shared" si="187"/>
        <v>0</v>
      </c>
      <c r="AD555" s="29">
        <v>0</v>
      </c>
      <c r="AE555" s="29">
        <f t="shared" si="188"/>
        <v>0</v>
      </c>
      <c r="AF555" s="29">
        <v>0</v>
      </c>
      <c r="AG555" s="29">
        <f t="shared" si="189"/>
        <v>0</v>
      </c>
      <c r="AH555" s="29">
        <v>0</v>
      </c>
      <c r="AI555" s="29">
        <f t="shared" si="190"/>
        <v>0</v>
      </c>
      <c r="AJ555" s="29">
        <v>0</v>
      </c>
      <c r="AK555" s="29">
        <f t="shared" si="191"/>
        <v>0</v>
      </c>
      <c r="AL555" s="29">
        <v>0</v>
      </c>
      <c r="AM555" s="29">
        <f t="shared" si="192"/>
        <v>0</v>
      </c>
      <c r="AN555" s="29">
        <v>0</v>
      </c>
      <c r="AO555" s="29">
        <f t="shared" si="193"/>
        <v>0</v>
      </c>
      <c r="AP555" s="29">
        <v>0</v>
      </c>
      <c r="AQ555" s="29">
        <f t="shared" si="194"/>
        <v>0</v>
      </c>
      <c r="AR555" s="29">
        <v>0</v>
      </c>
      <c r="AS555" s="29">
        <f t="shared" si="195"/>
        <v>0</v>
      </c>
      <c r="AT555" s="29">
        <v>0</v>
      </c>
      <c r="AU555" s="29">
        <f t="shared" si="196"/>
        <v>0</v>
      </c>
      <c r="AV555" s="29">
        <v>0</v>
      </c>
      <c r="AW555" s="29">
        <f t="shared" si="197"/>
        <v>0</v>
      </c>
    </row>
    <row r="556" spans="1:49">
      <c r="A556" s="2">
        <v>734</v>
      </c>
      <c r="B556" s="2" t="s">
        <v>205</v>
      </c>
      <c r="C556" s="2" t="s">
        <v>759</v>
      </c>
      <c r="D556" s="3">
        <v>338.88</v>
      </c>
      <c r="E556" s="3">
        <v>26.94</v>
      </c>
      <c r="F556" s="29">
        <v>0</v>
      </c>
      <c r="G556" s="29">
        <f t="shared" si="176"/>
        <v>0</v>
      </c>
      <c r="H556" s="29">
        <v>0</v>
      </c>
      <c r="I556" s="29">
        <f t="shared" si="177"/>
        <v>0</v>
      </c>
      <c r="J556" s="29">
        <v>4105788.25</v>
      </c>
      <c r="K556" s="29">
        <f t="shared" si="178"/>
        <v>5.9658896088018989E-3</v>
      </c>
      <c r="L556" s="29">
        <v>0</v>
      </c>
      <c r="M556" s="29">
        <f t="shared" si="179"/>
        <v>0</v>
      </c>
      <c r="N556" s="29">
        <v>0</v>
      </c>
      <c r="O556" s="29">
        <f t="shared" si="180"/>
        <v>0</v>
      </c>
      <c r="P556" s="29">
        <v>0</v>
      </c>
      <c r="Q556" s="29">
        <f t="shared" si="181"/>
        <v>0</v>
      </c>
      <c r="R556" s="29">
        <v>0</v>
      </c>
      <c r="S556" s="29">
        <f t="shared" si="182"/>
        <v>0</v>
      </c>
      <c r="T556" s="29">
        <v>0</v>
      </c>
      <c r="U556" s="29">
        <f t="shared" si="183"/>
        <v>0</v>
      </c>
      <c r="V556" s="29">
        <v>0</v>
      </c>
      <c r="W556" s="29">
        <f t="shared" si="184"/>
        <v>0</v>
      </c>
      <c r="X556" s="29">
        <v>0</v>
      </c>
      <c r="Y556" s="29">
        <f t="shared" si="185"/>
        <v>0</v>
      </c>
      <c r="Z556" s="29">
        <v>0</v>
      </c>
      <c r="AA556" s="29">
        <f t="shared" si="186"/>
        <v>0</v>
      </c>
      <c r="AB556" s="29">
        <v>0</v>
      </c>
      <c r="AC556" s="29">
        <f t="shared" si="187"/>
        <v>0</v>
      </c>
      <c r="AD556" s="29">
        <v>0</v>
      </c>
      <c r="AE556" s="29">
        <f t="shared" si="188"/>
        <v>0</v>
      </c>
      <c r="AF556" s="29">
        <v>0</v>
      </c>
      <c r="AG556" s="29">
        <f t="shared" si="189"/>
        <v>0</v>
      </c>
      <c r="AH556" s="29">
        <v>0</v>
      </c>
      <c r="AI556" s="29">
        <f t="shared" si="190"/>
        <v>0</v>
      </c>
      <c r="AJ556" s="29">
        <v>14588952</v>
      </c>
      <c r="AK556" s="29">
        <f t="shared" si="191"/>
        <v>5.680741139485284E-2</v>
      </c>
      <c r="AL556" s="29">
        <v>15543818</v>
      </c>
      <c r="AM556" s="29">
        <f t="shared" si="192"/>
        <v>0.13706126668892837</v>
      </c>
      <c r="AN556" s="29">
        <v>5193400</v>
      </c>
      <c r="AO556" s="29">
        <f t="shared" si="193"/>
        <v>4.6060457733308108E-2</v>
      </c>
      <c r="AP556" s="29">
        <v>19428096</v>
      </c>
      <c r="AQ556" s="29">
        <f t="shared" si="194"/>
        <v>0.16226853966238591</v>
      </c>
      <c r="AR556" s="29">
        <v>12412145</v>
      </c>
      <c r="AS556" s="29">
        <f t="shared" si="195"/>
        <v>0.11947741562988121</v>
      </c>
      <c r="AT556" s="29">
        <v>14063238</v>
      </c>
      <c r="AU556" s="29">
        <f t="shared" si="196"/>
        <v>0.10199950760647264</v>
      </c>
      <c r="AV556" s="29">
        <v>21163372</v>
      </c>
      <c r="AW556" s="29">
        <f t="shared" si="197"/>
        <v>0.14296292577063133</v>
      </c>
    </row>
    <row r="557" spans="1:49">
      <c r="A557" s="2">
        <v>735</v>
      </c>
      <c r="B557" s="2" t="s">
        <v>205</v>
      </c>
      <c r="C557" s="2" t="s">
        <v>760</v>
      </c>
      <c r="D557" s="3">
        <v>339</v>
      </c>
      <c r="E557" s="3">
        <v>27.33</v>
      </c>
      <c r="F557" s="29">
        <v>0</v>
      </c>
      <c r="G557" s="29">
        <f t="shared" si="176"/>
        <v>0</v>
      </c>
      <c r="H557" s="29">
        <v>0</v>
      </c>
      <c r="I557" s="29">
        <f t="shared" si="177"/>
        <v>0</v>
      </c>
      <c r="J557" s="29">
        <v>0</v>
      </c>
      <c r="K557" s="29">
        <f t="shared" si="178"/>
        <v>0</v>
      </c>
      <c r="L557" s="29">
        <v>0</v>
      </c>
      <c r="M557" s="29">
        <f t="shared" si="179"/>
        <v>0</v>
      </c>
      <c r="N557" s="29">
        <v>0</v>
      </c>
      <c r="O557" s="29">
        <f t="shared" si="180"/>
        <v>0</v>
      </c>
      <c r="P557" s="29">
        <v>0</v>
      </c>
      <c r="Q557" s="29">
        <f t="shared" si="181"/>
        <v>0</v>
      </c>
      <c r="R557" s="29">
        <v>0</v>
      </c>
      <c r="S557" s="29">
        <f t="shared" si="182"/>
        <v>0</v>
      </c>
      <c r="T557" s="29">
        <v>0</v>
      </c>
      <c r="U557" s="29">
        <f t="shared" si="183"/>
        <v>0</v>
      </c>
      <c r="V557" s="29">
        <v>0</v>
      </c>
      <c r="W557" s="29">
        <f t="shared" si="184"/>
        <v>0</v>
      </c>
      <c r="X557" s="29">
        <v>0</v>
      </c>
      <c r="Y557" s="29">
        <f t="shared" si="185"/>
        <v>0</v>
      </c>
      <c r="Z557" s="29">
        <v>0</v>
      </c>
      <c r="AA557" s="29">
        <f t="shared" si="186"/>
        <v>0</v>
      </c>
      <c r="AB557" s="29">
        <v>22377142</v>
      </c>
      <c r="AC557" s="29">
        <f t="shared" si="187"/>
        <v>7.3202787498049884E-2</v>
      </c>
      <c r="AD557" s="29">
        <v>4429553</v>
      </c>
      <c r="AE557" s="29">
        <f t="shared" si="188"/>
        <v>2.0653930117001101E-2</v>
      </c>
      <c r="AF557" s="29">
        <v>6414821</v>
      </c>
      <c r="AG557" s="29">
        <f t="shared" si="189"/>
        <v>3.0219195147753113E-2</v>
      </c>
      <c r="AH557" s="29">
        <v>3534063.25</v>
      </c>
      <c r="AI557" s="29">
        <f t="shared" si="190"/>
        <v>1.448475384594064E-2</v>
      </c>
      <c r="AJ557" s="29">
        <v>0</v>
      </c>
      <c r="AK557" s="29">
        <f t="shared" si="191"/>
        <v>0</v>
      </c>
      <c r="AL557" s="29">
        <v>0</v>
      </c>
      <c r="AM557" s="29">
        <f t="shared" si="192"/>
        <v>0</v>
      </c>
      <c r="AN557" s="29">
        <v>0</v>
      </c>
      <c r="AO557" s="29">
        <f t="shared" si="193"/>
        <v>0</v>
      </c>
      <c r="AP557" s="29">
        <v>0</v>
      </c>
      <c r="AQ557" s="29">
        <f t="shared" si="194"/>
        <v>0</v>
      </c>
      <c r="AR557" s="29">
        <v>0</v>
      </c>
      <c r="AS557" s="29">
        <f t="shared" si="195"/>
        <v>0</v>
      </c>
      <c r="AT557" s="29">
        <v>0</v>
      </c>
      <c r="AU557" s="29">
        <f t="shared" si="196"/>
        <v>0</v>
      </c>
      <c r="AV557" s="29">
        <v>0</v>
      </c>
      <c r="AW557" s="29">
        <f t="shared" si="197"/>
        <v>0</v>
      </c>
    </row>
    <row r="558" spans="1:49">
      <c r="A558" s="2">
        <v>736</v>
      </c>
      <c r="B558" s="2" t="s">
        <v>205</v>
      </c>
      <c r="C558" s="2" t="s">
        <v>761</v>
      </c>
      <c r="D558" s="3">
        <v>339.84</v>
      </c>
      <c r="E558" s="3">
        <v>16.68</v>
      </c>
      <c r="F558" s="29">
        <v>0</v>
      </c>
      <c r="G558" s="29">
        <f t="shared" si="176"/>
        <v>0</v>
      </c>
      <c r="H558" s="29">
        <v>0</v>
      </c>
      <c r="I558" s="29">
        <f t="shared" si="177"/>
        <v>0</v>
      </c>
      <c r="J558" s="29">
        <v>0</v>
      </c>
      <c r="K558" s="29">
        <f t="shared" si="178"/>
        <v>0</v>
      </c>
      <c r="L558" s="29">
        <v>0</v>
      </c>
      <c r="M558" s="29">
        <f t="shared" si="179"/>
        <v>0</v>
      </c>
      <c r="N558" s="29">
        <v>0</v>
      </c>
      <c r="O558" s="29">
        <f t="shared" si="180"/>
        <v>0</v>
      </c>
      <c r="P558" s="29">
        <v>0</v>
      </c>
      <c r="Q558" s="29">
        <f t="shared" si="181"/>
        <v>0</v>
      </c>
      <c r="R558" s="29">
        <v>0</v>
      </c>
      <c r="S558" s="29">
        <f t="shared" si="182"/>
        <v>0</v>
      </c>
      <c r="T558" s="29">
        <v>0</v>
      </c>
      <c r="U558" s="29">
        <f t="shared" si="183"/>
        <v>0</v>
      </c>
      <c r="V558" s="29">
        <v>0</v>
      </c>
      <c r="W558" s="29">
        <f t="shared" si="184"/>
        <v>0</v>
      </c>
      <c r="X558" s="29">
        <v>0</v>
      </c>
      <c r="Y558" s="29">
        <f t="shared" si="185"/>
        <v>0</v>
      </c>
      <c r="Z558" s="29">
        <v>0</v>
      </c>
      <c r="AA558" s="29">
        <f t="shared" si="186"/>
        <v>0</v>
      </c>
      <c r="AB558" s="29">
        <v>0</v>
      </c>
      <c r="AC558" s="29">
        <f t="shared" si="187"/>
        <v>0</v>
      </c>
      <c r="AD558" s="29">
        <v>0</v>
      </c>
      <c r="AE558" s="29">
        <f t="shared" si="188"/>
        <v>0</v>
      </c>
      <c r="AF558" s="29">
        <v>0</v>
      </c>
      <c r="AG558" s="29">
        <f t="shared" si="189"/>
        <v>0</v>
      </c>
      <c r="AH558" s="29">
        <v>454844.4375</v>
      </c>
      <c r="AI558" s="29">
        <f t="shared" si="190"/>
        <v>1.8642308440243202E-3</v>
      </c>
      <c r="AJ558" s="29">
        <v>603200</v>
      </c>
      <c r="AK558" s="29">
        <f t="shared" si="191"/>
        <v>2.3487794430590513E-3</v>
      </c>
      <c r="AL558" s="29">
        <v>0</v>
      </c>
      <c r="AM558" s="29">
        <f t="shared" si="192"/>
        <v>0</v>
      </c>
      <c r="AN558" s="29">
        <v>0</v>
      </c>
      <c r="AO558" s="29">
        <f t="shared" si="193"/>
        <v>0</v>
      </c>
      <c r="AP558" s="29">
        <v>0</v>
      </c>
      <c r="AQ558" s="29">
        <f t="shared" si="194"/>
        <v>0</v>
      </c>
      <c r="AR558" s="29">
        <v>0</v>
      </c>
      <c r="AS558" s="29">
        <f t="shared" si="195"/>
        <v>0</v>
      </c>
      <c r="AT558" s="29">
        <v>0</v>
      </c>
      <c r="AU558" s="29">
        <f t="shared" si="196"/>
        <v>0</v>
      </c>
      <c r="AV558" s="29">
        <v>0</v>
      </c>
      <c r="AW558" s="29">
        <f t="shared" si="197"/>
        <v>0</v>
      </c>
    </row>
    <row r="559" spans="1:49">
      <c r="A559" s="2">
        <v>737</v>
      </c>
      <c r="B559" s="2" t="s">
        <v>205</v>
      </c>
      <c r="C559" s="2" t="s">
        <v>762</v>
      </c>
      <c r="D559" s="3">
        <v>341.64</v>
      </c>
      <c r="E559" s="3">
        <v>25.37</v>
      </c>
      <c r="F559" s="29">
        <v>0</v>
      </c>
      <c r="G559" s="29">
        <f t="shared" si="176"/>
        <v>0</v>
      </c>
      <c r="H559" s="29">
        <v>0</v>
      </c>
      <c r="I559" s="29">
        <f t="shared" si="177"/>
        <v>0</v>
      </c>
      <c r="J559" s="29">
        <v>0</v>
      </c>
      <c r="K559" s="29">
        <f t="shared" si="178"/>
        <v>0</v>
      </c>
      <c r="L559" s="29">
        <v>0</v>
      </c>
      <c r="M559" s="29">
        <f t="shared" si="179"/>
        <v>0</v>
      </c>
      <c r="N559" s="29">
        <v>0</v>
      </c>
      <c r="O559" s="29">
        <f t="shared" si="180"/>
        <v>0</v>
      </c>
      <c r="P559" s="29">
        <v>0</v>
      </c>
      <c r="Q559" s="29">
        <f t="shared" si="181"/>
        <v>0</v>
      </c>
      <c r="R559" s="29">
        <v>4079747.5</v>
      </c>
      <c r="S559" s="29">
        <f t="shared" si="182"/>
        <v>3.8150717449341241E-3</v>
      </c>
      <c r="T559" s="29">
        <v>2753250</v>
      </c>
      <c r="U559" s="29">
        <f t="shared" si="183"/>
        <v>2.7942461071820439E-3</v>
      </c>
      <c r="V559" s="29">
        <v>0</v>
      </c>
      <c r="W559" s="29">
        <f t="shared" si="184"/>
        <v>0</v>
      </c>
      <c r="X559" s="29">
        <v>0</v>
      </c>
      <c r="Y559" s="29">
        <f t="shared" si="185"/>
        <v>0</v>
      </c>
      <c r="Z559" s="29">
        <v>0</v>
      </c>
      <c r="AA559" s="29">
        <f t="shared" si="186"/>
        <v>0</v>
      </c>
      <c r="AB559" s="29">
        <v>0</v>
      </c>
      <c r="AC559" s="29">
        <f t="shared" si="187"/>
        <v>0</v>
      </c>
      <c r="AD559" s="29">
        <v>0</v>
      </c>
      <c r="AE559" s="29">
        <f t="shared" si="188"/>
        <v>0</v>
      </c>
      <c r="AF559" s="29">
        <v>74800</v>
      </c>
      <c r="AG559" s="29">
        <f t="shared" si="189"/>
        <v>3.5237082952929363E-4</v>
      </c>
      <c r="AH559" s="29">
        <v>0</v>
      </c>
      <c r="AI559" s="29">
        <f t="shared" si="190"/>
        <v>0</v>
      </c>
      <c r="AJ559" s="29">
        <v>0</v>
      </c>
      <c r="AK559" s="29">
        <f t="shared" si="191"/>
        <v>0</v>
      </c>
      <c r="AL559" s="29">
        <v>0</v>
      </c>
      <c r="AM559" s="29">
        <f t="shared" si="192"/>
        <v>0</v>
      </c>
      <c r="AN559" s="29">
        <v>152400</v>
      </c>
      <c r="AO559" s="29">
        <f t="shared" si="193"/>
        <v>1.3516412674849146E-3</v>
      </c>
      <c r="AP559" s="29">
        <v>0</v>
      </c>
      <c r="AQ559" s="29">
        <f t="shared" si="194"/>
        <v>0</v>
      </c>
      <c r="AR559" s="29">
        <v>0</v>
      </c>
      <c r="AS559" s="29">
        <f t="shared" si="195"/>
        <v>0</v>
      </c>
      <c r="AT559" s="29">
        <v>0</v>
      </c>
      <c r="AU559" s="29">
        <f t="shared" si="196"/>
        <v>0</v>
      </c>
      <c r="AV559" s="29">
        <v>0</v>
      </c>
      <c r="AW559" s="29">
        <f t="shared" si="197"/>
        <v>0</v>
      </c>
    </row>
    <row r="560" spans="1:49">
      <c r="A560" s="2">
        <v>738</v>
      </c>
      <c r="B560" s="2" t="s">
        <v>205</v>
      </c>
      <c r="C560" s="2" t="s">
        <v>763</v>
      </c>
      <c r="D560" s="3">
        <v>341.64</v>
      </c>
      <c r="E560" s="3">
        <v>27.24</v>
      </c>
      <c r="F560" s="29">
        <v>0</v>
      </c>
      <c r="G560" s="29">
        <f t="shared" si="176"/>
        <v>0</v>
      </c>
      <c r="H560" s="29">
        <v>0</v>
      </c>
      <c r="I560" s="29">
        <f t="shared" si="177"/>
        <v>0</v>
      </c>
      <c r="J560" s="29">
        <v>0</v>
      </c>
      <c r="K560" s="29">
        <f t="shared" si="178"/>
        <v>0</v>
      </c>
      <c r="L560" s="29">
        <v>0</v>
      </c>
      <c r="M560" s="29">
        <f t="shared" si="179"/>
        <v>0</v>
      </c>
      <c r="N560" s="29">
        <v>0</v>
      </c>
      <c r="O560" s="29">
        <f t="shared" si="180"/>
        <v>0</v>
      </c>
      <c r="P560" s="29">
        <v>0</v>
      </c>
      <c r="Q560" s="29">
        <f t="shared" si="181"/>
        <v>0</v>
      </c>
      <c r="R560" s="29">
        <v>1604044.5</v>
      </c>
      <c r="S560" s="29">
        <f t="shared" si="182"/>
        <v>1.4999812732447251E-3</v>
      </c>
      <c r="T560" s="29">
        <v>1298044.5</v>
      </c>
      <c r="U560" s="29">
        <f t="shared" si="183"/>
        <v>1.3173724838187824E-3</v>
      </c>
      <c r="V560" s="29">
        <v>0</v>
      </c>
      <c r="W560" s="29">
        <f t="shared" si="184"/>
        <v>0</v>
      </c>
      <c r="X560" s="29">
        <v>0</v>
      </c>
      <c r="Y560" s="29">
        <f t="shared" si="185"/>
        <v>0</v>
      </c>
      <c r="Z560" s="29">
        <v>0</v>
      </c>
      <c r="AA560" s="29">
        <f t="shared" si="186"/>
        <v>0</v>
      </c>
      <c r="AB560" s="29">
        <v>0</v>
      </c>
      <c r="AC560" s="29">
        <f t="shared" si="187"/>
        <v>0</v>
      </c>
      <c r="AD560" s="29">
        <v>0</v>
      </c>
      <c r="AE560" s="29">
        <f t="shared" si="188"/>
        <v>0</v>
      </c>
      <c r="AF560" s="29">
        <v>0</v>
      </c>
      <c r="AG560" s="29">
        <f t="shared" si="189"/>
        <v>0</v>
      </c>
      <c r="AH560" s="29">
        <v>0</v>
      </c>
      <c r="AI560" s="29">
        <f t="shared" si="190"/>
        <v>0</v>
      </c>
      <c r="AJ560" s="29">
        <v>0</v>
      </c>
      <c r="AK560" s="29">
        <f t="shared" si="191"/>
        <v>0</v>
      </c>
      <c r="AL560" s="29">
        <v>0</v>
      </c>
      <c r="AM560" s="29">
        <f t="shared" si="192"/>
        <v>0</v>
      </c>
      <c r="AN560" s="29">
        <v>0</v>
      </c>
      <c r="AO560" s="29">
        <f t="shared" si="193"/>
        <v>0</v>
      </c>
      <c r="AP560" s="29">
        <v>0</v>
      </c>
      <c r="AQ560" s="29">
        <f t="shared" si="194"/>
        <v>0</v>
      </c>
      <c r="AR560" s="29">
        <v>0</v>
      </c>
      <c r="AS560" s="29">
        <f t="shared" si="195"/>
        <v>0</v>
      </c>
      <c r="AT560" s="29">
        <v>0</v>
      </c>
      <c r="AU560" s="29">
        <f t="shared" si="196"/>
        <v>0</v>
      </c>
      <c r="AV560" s="29">
        <v>0</v>
      </c>
      <c r="AW560" s="29">
        <f t="shared" si="197"/>
        <v>0</v>
      </c>
    </row>
    <row r="561" spans="1:49">
      <c r="A561" s="2">
        <v>739</v>
      </c>
      <c r="B561" s="2" t="s">
        <v>205</v>
      </c>
      <c r="C561" s="2" t="s">
        <v>764</v>
      </c>
      <c r="D561" s="3">
        <v>341.76</v>
      </c>
      <c r="E561" s="3">
        <v>26.25</v>
      </c>
      <c r="F561" s="29">
        <v>50909.08984375</v>
      </c>
      <c r="G561" s="29">
        <f t="shared" si="176"/>
        <v>3.4149611294318936E-4</v>
      </c>
      <c r="H561" s="29">
        <v>0</v>
      </c>
      <c r="I561" s="29">
        <f t="shared" si="177"/>
        <v>0</v>
      </c>
      <c r="J561" s="29">
        <v>0</v>
      </c>
      <c r="K561" s="29">
        <f t="shared" si="178"/>
        <v>0</v>
      </c>
      <c r="L561" s="29">
        <v>0</v>
      </c>
      <c r="M561" s="29">
        <f t="shared" si="179"/>
        <v>0</v>
      </c>
      <c r="N561" s="29">
        <v>0</v>
      </c>
      <c r="O561" s="29">
        <f t="shared" si="180"/>
        <v>0</v>
      </c>
      <c r="P561" s="29">
        <v>0</v>
      </c>
      <c r="Q561" s="29">
        <f t="shared" si="181"/>
        <v>0</v>
      </c>
      <c r="R561" s="29">
        <v>0</v>
      </c>
      <c r="S561" s="29">
        <f t="shared" si="182"/>
        <v>0</v>
      </c>
      <c r="T561" s="29">
        <v>0</v>
      </c>
      <c r="U561" s="29">
        <f t="shared" si="183"/>
        <v>0</v>
      </c>
      <c r="V561" s="29">
        <v>252000</v>
      </c>
      <c r="W561" s="29">
        <f t="shared" si="184"/>
        <v>6.1119346167670078E-4</v>
      </c>
      <c r="X561" s="29">
        <v>1026909.125</v>
      </c>
      <c r="Y561" s="29">
        <f t="shared" si="185"/>
        <v>2.7921972102231255E-3</v>
      </c>
      <c r="Z561" s="29">
        <v>79600</v>
      </c>
      <c r="AA561" s="29">
        <f t="shared" si="186"/>
        <v>3.0381399029922869E-4</v>
      </c>
      <c r="AB561" s="29">
        <v>363323.0625</v>
      </c>
      <c r="AC561" s="29">
        <f t="shared" si="187"/>
        <v>1.1885459250036575E-3</v>
      </c>
      <c r="AD561" s="29">
        <v>1164000</v>
      </c>
      <c r="AE561" s="29">
        <f t="shared" si="188"/>
        <v>5.4274493738283025E-3</v>
      </c>
      <c r="AF561" s="29">
        <v>0</v>
      </c>
      <c r="AG561" s="29">
        <f t="shared" si="189"/>
        <v>0</v>
      </c>
      <c r="AH561" s="29">
        <v>0</v>
      </c>
      <c r="AI561" s="29">
        <f t="shared" si="190"/>
        <v>0</v>
      </c>
      <c r="AJ561" s="29">
        <v>0</v>
      </c>
      <c r="AK561" s="29">
        <f t="shared" si="191"/>
        <v>0</v>
      </c>
      <c r="AL561" s="29">
        <v>0</v>
      </c>
      <c r="AM561" s="29">
        <f t="shared" si="192"/>
        <v>0</v>
      </c>
      <c r="AN561" s="29">
        <v>276622.21875</v>
      </c>
      <c r="AO561" s="29">
        <f t="shared" si="193"/>
        <v>2.4533727451820165E-3</v>
      </c>
      <c r="AP561" s="29">
        <v>0</v>
      </c>
      <c r="AQ561" s="29">
        <f t="shared" si="194"/>
        <v>0</v>
      </c>
      <c r="AR561" s="29">
        <v>0</v>
      </c>
      <c r="AS561" s="29">
        <f t="shared" si="195"/>
        <v>0</v>
      </c>
      <c r="AT561" s="29">
        <v>0</v>
      </c>
      <c r="AU561" s="29">
        <f t="shared" si="196"/>
        <v>0</v>
      </c>
      <c r="AV561" s="29">
        <v>0</v>
      </c>
      <c r="AW561" s="29">
        <f t="shared" si="197"/>
        <v>0</v>
      </c>
    </row>
    <row r="562" spans="1:49">
      <c r="A562" s="2">
        <v>740</v>
      </c>
      <c r="B562" s="2" t="s">
        <v>205</v>
      </c>
      <c r="C562" s="2" t="s">
        <v>765</v>
      </c>
      <c r="D562" s="3">
        <v>345.24</v>
      </c>
      <c r="E562" s="3">
        <v>26.13</v>
      </c>
      <c r="F562" s="29">
        <v>0</v>
      </c>
      <c r="G562" s="29">
        <f t="shared" si="176"/>
        <v>0</v>
      </c>
      <c r="H562" s="29">
        <v>0</v>
      </c>
      <c r="I562" s="29">
        <f t="shared" si="177"/>
        <v>0</v>
      </c>
      <c r="J562" s="29">
        <v>44088.890625</v>
      </c>
      <c r="K562" s="29">
        <f t="shared" si="178"/>
        <v>6.4063083244317567E-5</v>
      </c>
      <c r="L562" s="29">
        <v>0</v>
      </c>
      <c r="M562" s="29">
        <f t="shared" si="179"/>
        <v>0</v>
      </c>
      <c r="N562" s="29">
        <v>0</v>
      </c>
      <c r="O562" s="29">
        <f t="shared" si="180"/>
        <v>0</v>
      </c>
      <c r="P562" s="29">
        <v>0</v>
      </c>
      <c r="Q562" s="29">
        <f t="shared" si="181"/>
        <v>0</v>
      </c>
      <c r="R562" s="29">
        <v>0</v>
      </c>
      <c r="S562" s="29">
        <f t="shared" si="182"/>
        <v>0</v>
      </c>
      <c r="T562" s="29">
        <v>0</v>
      </c>
      <c r="U562" s="29">
        <f t="shared" si="183"/>
        <v>0</v>
      </c>
      <c r="V562" s="29">
        <v>0</v>
      </c>
      <c r="W562" s="29">
        <f t="shared" si="184"/>
        <v>0</v>
      </c>
      <c r="X562" s="29">
        <v>0</v>
      </c>
      <c r="Y562" s="29">
        <f t="shared" si="185"/>
        <v>0</v>
      </c>
      <c r="Z562" s="29">
        <v>0</v>
      </c>
      <c r="AA562" s="29">
        <f t="shared" si="186"/>
        <v>0</v>
      </c>
      <c r="AB562" s="29">
        <v>0</v>
      </c>
      <c r="AC562" s="29">
        <f t="shared" si="187"/>
        <v>0</v>
      </c>
      <c r="AD562" s="29">
        <v>0</v>
      </c>
      <c r="AE562" s="29">
        <f t="shared" si="188"/>
        <v>0</v>
      </c>
      <c r="AF562" s="29">
        <v>0</v>
      </c>
      <c r="AG562" s="29">
        <f t="shared" si="189"/>
        <v>0</v>
      </c>
      <c r="AH562" s="29">
        <v>0</v>
      </c>
      <c r="AI562" s="29">
        <f t="shared" si="190"/>
        <v>0</v>
      </c>
      <c r="AJ562" s="29">
        <v>0</v>
      </c>
      <c r="AK562" s="29">
        <f t="shared" si="191"/>
        <v>0</v>
      </c>
      <c r="AL562" s="29">
        <v>0</v>
      </c>
      <c r="AM562" s="29">
        <f t="shared" si="192"/>
        <v>0</v>
      </c>
      <c r="AN562" s="29">
        <v>0</v>
      </c>
      <c r="AO562" s="29">
        <f t="shared" si="193"/>
        <v>0</v>
      </c>
      <c r="AP562" s="29">
        <v>0</v>
      </c>
      <c r="AQ562" s="29">
        <f t="shared" si="194"/>
        <v>0</v>
      </c>
      <c r="AR562" s="29">
        <v>0</v>
      </c>
      <c r="AS562" s="29">
        <f t="shared" si="195"/>
        <v>0</v>
      </c>
      <c r="AT562" s="29">
        <v>0</v>
      </c>
      <c r="AU562" s="29">
        <f t="shared" si="196"/>
        <v>0</v>
      </c>
      <c r="AV562" s="29">
        <v>0</v>
      </c>
      <c r="AW562" s="29">
        <f t="shared" si="197"/>
        <v>0</v>
      </c>
    </row>
    <row r="563" spans="1:49">
      <c r="A563" s="2">
        <v>741</v>
      </c>
      <c r="B563" s="2" t="s">
        <v>205</v>
      </c>
      <c r="C563" s="2" t="s">
        <v>766</v>
      </c>
      <c r="D563" s="3">
        <v>352.56</v>
      </c>
      <c r="E563" s="3">
        <v>26.81</v>
      </c>
      <c r="F563" s="29">
        <v>0</v>
      </c>
      <c r="G563" s="29">
        <f t="shared" si="176"/>
        <v>0</v>
      </c>
      <c r="H563" s="29">
        <v>0</v>
      </c>
      <c r="I563" s="29">
        <f t="shared" si="177"/>
        <v>0</v>
      </c>
      <c r="J563" s="29">
        <v>0</v>
      </c>
      <c r="K563" s="29">
        <f t="shared" si="178"/>
        <v>0</v>
      </c>
      <c r="L563" s="29">
        <v>0</v>
      </c>
      <c r="M563" s="29">
        <f t="shared" si="179"/>
        <v>0</v>
      </c>
      <c r="N563" s="29">
        <v>0</v>
      </c>
      <c r="O563" s="29">
        <f t="shared" si="180"/>
        <v>0</v>
      </c>
      <c r="P563" s="29">
        <v>0</v>
      </c>
      <c r="Q563" s="29">
        <f t="shared" si="181"/>
        <v>0</v>
      </c>
      <c r="R563" s="29">
        <v>0</v>
      </c>
      <c r="S563" s="29">
        <f t="shared" si="182"/>
        <v>0</v>
      </c>
      <c r="T563" s="29">
        <v>0</v>
      </c>
      <c r="U563" s="29">
        <f t="shared" si="183"/>
        <v>0</v>
      </c>
      <c r="V563" s="29">
        <v>0</v>
      </c>
      <c r="W563" s="29">
        <f t="shared" si="184"/>
        <v>0</v>
      </c>
      <c r="X563" s="29">
        <v>0</v>
      </c>
      <c r="Y563" s="29">
        <f t="shared" si="185"/>
        <v>0</v>
      </c>
      <c r="Z563" s="29">
        <v>0</v>
      </c>
      <c r="AA563" s="29">
        <f t="shared" si="186"/>
        <v>0</v>
      </c>
      <c r="AB563" s="29">
        <v>0</v>
      </c>
      <c r="AC563" s="29">
        <f t="shared" si="187"/>
        <v>0</v>
      </c>
      <c r="AD563" s="29">
        <v>0</v>
      </c>
      <c r="AE563" s="29">
        <f t="shared" si="188"/>
        <v>0</v>
      </c>
      <c r="AF563" s="29">
        <v>162909.09375</v>
      </c>
      <c r="AG563" s="29">
        <f t="shared" si="189"/>
        <v>7.674386698202268E-4</v>
      </c>
      <c r="AH563" s="29">
        <v>0</v>
      </c>
      <c r="AI563" s="29">
        <f t="shared" si="190"/>
        <v>0</v>
      </c>
      <c r="AJ563" s="29">
        <v>0</v>
      </c>
      <c r="AK563" s="29">
        <f t="shared" si="191"/>
        <v>0</v>
      </c>
      <c r="AL563" s="29">
        <v>3707428.5</v>
      </c>
      <c r="AM563" s="29">
        <f t="shared" si="192"/>
        <v>3.269112172882066E-2</v>
      </c>
      <c r="AN563" s="29">
        <v>365200</v>
      </c>
      <c r="AO563" s="29">
        <f t="shared" si="193"/>
        <v>3.2389723811383914E-3</v>
      </c>
      <c r="AP563" s="29">
        <v>0</v>
      </c>
      <c r="AQ563" s="29">
        <f t="shared" si="194"/>
        <v>0</v>
      </c>
      <c r="AR563" s="29">
        <v>0</v>
      </c>
      <c r="AS563" s="29">
        <f t="shared" si="195"/>
        <v>0</v>
      </c>
      <c r="AT563" s="29">
        <v>0</v>
      </c>
      <c r="AU563" s="29">
        <f t="shared" si="196"/>
        <v>0</v>
      </c>
      <c r="AV563" s="29">
        <v>0</v>
      </c>
      <c r="AW563" s="29">
        <f t="shared" si="197"/>
        <v>0</v>
      </c>
    </row>
    <row r="564" spans="1:49">
      <c r="A564" s="2">
        <v>742</v>
      </c>
      <c r="B564" s="2" t="s">
        <v>205</v>
      </c>
      <c r="C564" s="2" t="s">
        <v>767</v>
      </c>
      <c r="D564" s="3">
        <v>352.8</v>
      </c>
      <c r="E564" s="3">
        <v>26.05</v>
      </c>
      <c r="F564" s="29">
        <v>0</v>
      </c>
      <c r="G564" s="29">
        <f t="shared" si="176"/>
        <v>0</v>
      </c>
      <c r="H564" s="29">
        <v>0</v>
      </c>
      <c r="I564" s="29">
        <f t="shared" si="177"/>
        <v>0</v>
      </c>
      <c r="J564" s="29">
        <v>302622.22265625</v>
      </c>
      <c r="K564" s="29">
        <f t="shared" si="178"/>
        <v>4.3972330368899479E-4</v>
      </c>
      <c r="L564" s="29">
        <v>200399.984375</v>
      </c>
      <c r="M564" s="29">
        <f t="shared" si="179"/>
        <v>2.2829480111066064E-4</v>
      </c>
      <c r="N564" s="29">
        <v>0</v>
      </c>
      <c r="O564" s="29">
        <f t="shared" si="180"/>
        <v>0</v>
      </c>
      <c r="P564" s="29">
        <v>0</v>
      </c>
      <c r="Q564" s="29">
        <f t="shared" si="181"/>
        <v>0</v>
      </c>
      <c r="R564" s="29">
        <v>0</v>
      </c>
      <c r="S564" s="29">
        <f t="shared" si="182"/>
        <v>0</v>
      </c>
      <c r="T564" s="29">
        <v>0</v>
      </c>
      <c r="U564" s="29">
        <f t="shared" si="183"/>
        <v>0</v>
      </c>
      <c r="V564" s="29">
        <v>0</v>
      </c>
      <c r="W564" s="29">
        <f t="shared" si="184"/>
        <v>0</v>
      </c>
      <c r="X564" s="29">
        <v>303066.65625</v>
      </c>
      <c r="Y564" s="29">
        <f t="shared" si="185"/>
        <v>8.2404747556693583E-4</v>
      </c>
      <c r="Z564" s="29">
        <v>0</v>
      </c>
      <c r="AA564" s="29">
        <f t="shared" si="186"/>
        <v>0</v>
      </c>
      <c r="AB564" s="29">
        <v>0</v>
      </c>
      <c r="AC564" s="29">
        <f t="shared" si="187"/>
        <v>0</v>
      </c>
      <c r="AD564" s="29">
        <v>3323689</v>
      </c>
      <c r="AE564" s="29">
        <f t="shared" si="188"/>
        <v>1.5497554795403795E-2</v>
      </c>
      <c r="AF564" s="29">
        <v>2906215.5</v>
      </c>
      <c r="AG564" s="29">
        <f t="shared" si="189"/>
        <v>1.3690716130025279E-2</v>
      </c>
      <c r="AH564" s="29">
        <v>0</v>
      </c>
      <c r="AI564" s="29">
        <f t="shared" si="190"/>
        <v>0</v>
      </c>
      <c r="AJ564" s="29">
        <v>0</v>
      </c>
      <c r="AK564" s="29">
        <f t="shared" si="191"/>
        <v>0</v>
      </c>
      <c r="AL564" s="29">
        <v>0</v>
      </c>
      <c r="AM564" s="29">
        <f t="shared" si="192"/>
        <v>0</v>
      </c>
      <c r="AN564" s="29">
        <v>0</v>
      </c>
      <c r="AO564" s="29">
        <f t="shared" si="193"/>
        <v>0</v>
      </c>
      <c r="AP564" s="29">
        <v>13673304</v>
      </c>
      <c r="AQ564" s="29">
        <f t="shared" si="194"/>
        <v>0.11420301157868788</v>
      </c>
      <c r="AR564" s="29">
        <v>0</v>
      </c>
      <c r="AS564" s="29">
        <f t="shared" si="195"/>
        <v>0</v>
      </c>
      <c r="AT564" s="29">
        <v>0</v>
      </c>
      <c r="AU564" s="29">
        <f t="shared" si="196"/>
        <v>0</v>
      </c>
      <c r="AV564" s="29">
        <v>0</v>
      </c>
      <c r="AW564" s="29">
        <f t="shared" si="197"/>
        <v>0</v>
      </c>
    </row>
    <row r="565" spans="1:49">
      <c r="A565" s="2">
        <v>743</v>
      </c>
      <c r="B565" s="2" t="s">
        <v>205</v>
      </c>
      <c r="C565" s="2" t="s">
        <v>768</v>
      </c>
      <c r="D565" s="3">
        <v>352.8</v>
      </c>
      <c r="E565" s="3">
        <v>26.52</v>
      </c>
      <c r="F565" s="29">
        <v>17847438</v>
      </c>
      <c r="G565" s="29">
        <f t="shared" si="176"/>
        <v>0.11971989131412097</v>
      </c>
      <c r="H565" s="29">
        <v>12116422</v>
      </c>
      <c r="I565" s="29">
        <f t="shared" si="177"/>
        <v>7.9640894915456534E-2</v>
      </c>
      <c r="J565" s="29">
        <v>0</v>
      </c>
      <c r="K565" s="29">
        <f t="shared" si="178"/>
        <v>0</v>
      </c>
      <c r="L565" s="29">
        <v>146399.984375</v>
      </c>
      <c r="M565" s="29">
        <f t="shared" si="179"/>
        <v>1.6677823314074024E-4</v>
      </c>
      <c r="N565" s="29">
        <v>4727511</v>
      </c>
      <c r="O565" s="29">
        <f t="shared" si="180"/>
        <v>4.5538298102822247E-3</v>
      </c>
      <c r="P565" s="29">
        <v>5693741</v>
      </c>
      <c r="Q565" s="29">
        <f t="shared" si="181"/>
        <v>5.8973836594903893E-3</v>
      </c>
      <c r="R565" s="29">
        <v>5173320</v>
      </c>
      <c r="S565" s="29">
        <f t="shared" si="182"/>
        <v>4.8376981564429173E-3</v>
      </c>
      <c r="T565" s="29">
        <v>5134560</v>
      </c>
      <c r="U565" s="29">
        <f t="shared" si="183"/>
        <v>5.2110139987624213E-3</v>
      </c>
      <c r="V565" s="29">
        <v>1248376.5</v>
      </c>
      <c r="W565" s="29">
        <f t="shared" si="184"/>
        <v>3.027776009963666E-3</v>
      </c>
      <c r="X565" s="29">
        <v>0</v>
      </c>
      <c r="Y565" s="29">
        <f t="shared" si="185"/>
        <v>0</v>
      </c>
      <c r="Z565" s="29">
        <v>0</v>
      </c>
      <c r="AA565" s="29">
        <f t="shared" si="186"/>
        <v>0</v>
      </c>
      <c r="AB565" s="29">
        <v>4963584</v>
      </c>
      <c r="AC565" s="29">
        <f t="shared" si="187"/>
        <v>1.6237470575139596E-2</v>
      </c>
      <c r="AD565" s="29">
        <v>0</v>
      </c>
      <c r="AE565" s="29">
        <f t="shared" si="188"/>
        <v>0</v>
      </c>
      <c r="AF565" s="29">
        <v>0</v>
      </c>
      <c r="AG565" s="29">
        <f t="shared" si="189"/>
        <v>0</v>
      </c>
      <c r="AH565" s="29">
        <v>0</v>
      </c>
      <c r="AI565" s="29">
        <f t="shared" si="190"/>
        <v>0</v>
      </c>
      <c r="AJ565" s="29">
        <v>0</v>
      </c>
      <c r="AK565" s="29">
        <f t="shared" si="191"/>
        <v>0</v>
      </c>
      <c r="AL565" s="29">
        <v>0</v>
      </c>
      <c r="AM565" s="29">
        <f t="shared" si="192"/>
        <v>0</v>
      </c>
      <c r="AN565" s="29">
        <v>0</v>
      </c>
      <c r="AO565" s="29">
        <f t="shared" si="193"/>
        <v>0</v>
      </c>
      <c r="AP565" s="29">
        <v>0</v>
      </c>
      <c r="AQ565" s="29">
        <f t="shared" si="194"/>
        <v>0</v>
      </c>
      <c r="AR565" s="29">
        <v>15032552</v>
      </c>
      <c r="AS565" s="29">
        <f t="shared" si="195"/>
        <v>0.14470105395012722</v>
      </c>
      <c r="AT565" s="29">
        <v>0</v>
      </c>
      <c r="AU565" s="29">
        <f t="shared" si="196"/>
        <v>0</v>
      </c>
      <c r="AV565" s="29">
        <v>12879491</v>
      </c>
      <c r="AW565" s="29">
        <f t="shared" si="197"/>
        <v>8.7003607733045288E-2</v>
      </c>
    </row>
    <row r="566" spans="1:49">
      <c r="A566" s="2">
        <v>744</v>
      </c>
      <c r="B566" s="2" t="s">
        <v>205</v>
      </c>
      <c r="C566" s="2" t="s">
        <v>769</v>
      </c>
      <c r="D566" s="3">
        <v>352.92</v>
      </c>
      <c r="E566" s="3">
        <v>26.32</v>
      </c>
      <c r="F566" s="29">
        <v>0</v>
      </c>
      <c r="G566" s="29">
        <f t="shared" si="176"/>
        <v>0</v>
      </c>
      <c r="H566" s="29">
        <v>0</v>
      </c>
      <c r="I566" s="29">
        <f t="shared" si="177"/>
        <v>0</v>
      </c>
      <c r="J566" s="29">
        <v>0</v>
      </c>
      <c r="K566" s="29">
        <f t="shared" si="178"/>
        <v>0</v>
      </c>
      <c r="L566" s="29">
        <v>0</v>
      </c>
      <c r="M566" s="29">
        <f t="shared" si="179"/>
        <v>0</v>
      </c>
      <c r="N566" s="29">
        <v>0</v>
      </c>
      <c r="O566" s="29">
        <f t="shared" si="180"/>
        <v>0</v>
      </c>
      <c r="P566" s="29">
        <v>0</v>
      </c>
      <c r="Q566" s="29">
        <f t="shared" si="181"/>
        <v>0</v>
      </c>
      <c r="R566" s="29">
        <v>0</v>
      </c>
      <c r="S566" s="29">
        <f t="shared" si="182"/>
        <v>0</v>
      </c>
      <c r="T566" s="29">
        <v>0</v>
      </c>
      <c r="U566" s="29">
        <f t="shared" si="183"/>
        <v>0</v>
      </c>
      <c r="V566" s="29">
        <v>0</v>
      </c>
      <c r="W566" s="29">
        <f t="shared" si="184"/>
        <v>0</v>
      </c>
      <c r="X566" s="29">
        <v>0</v>
      </c>
      <c r="Y566" s="29">
        <f t="shared" si="185"/>
        <v>0</v>
      </c>
      <c r="Z566" s="29">
        <v>0</v>
      </c>
      <c r="AA566" s="29">
        <f t="shared" si="186"/>
        <v>0</v>
      </c>
      <c r="AB566" s="29">
        <v>0</v>
      </c>
      <c r="AC566" s="29">
        <f t="shared" si="187"/>
        <v>0</v>
      </c>
      <c r="AD566" s="29">
        <v>0</v>
      </c>
      <c r="AE566" s="29">
        <f t="shared" si="188"/>
        <v>0</v>
      </c>
      <c r="AF566" s="29">
        <v>0</v>
      </c>
      <c r="AG566" s="29">
        <f t="shared" si="189"/>
        <v>0</v>
      </c>
      <c r="AH566" s="29">
        <v>0</v>
      </c>
      <c r="AI566" s="29">
        <f t="shared" si="190"/>
        <v>0</v>
      </c>
      <c r="AJ566" s="29">
        <v>5967692.5</v>
      </c>
      <c r="AK566" s="29">
        <f t="shared" si="191"/>
        <v>2.3237389699100924E-2</v>
      </c>
      <c r="AL566" s="29">
        <v>0</v>
      </c>
      <c r="AM566" s="29">
        <f t="shared" si="192"/>
        <v>0</v>
      </c>
      <c r="AN566" s="29">
        <v>6218977.5</v>
      </c>
      <c r="AO566" s="29">
        <f t="shared" si="193"/>
        <v>5.5156342720211061E-2</v>
      </c>
      <c r="AP566" s="29">
        <v>0</v>
      </c>
      <c r="AQ566" s="29">
        <f t="shared" si="194"/>
        <v>0</v>
      </c>
      <c r="AR566" s="29">
        <v>0</v>
      </c>
      <c r="AS566" s="29">
        <f t="shared" si="195"/>
        <v>0</v>
      </c>
      <c r="AT566" s="29">
        <v>13055238</v>
      </c>
      <c r="AU566" s="29">
        <f t="shared" si="196"/>
        <v>9.4688566579425773E-2</v>
      </c>
      <c r="AV566" s="29">
        <v>0</v>
      </c>
      <c r="AW566" s="29">
        <f t="shared" si="197"/>
        <v>0</v>
      </c>
    </row>
    <row r="567" spans="1:49">
      <c r="A567" s="2">
        <v>745</v>
      </c>
      <c r="B567" s="2" t="s">
        <v>205</v>
      </c>
      <c r="C567" s="2" t="s">
        <v>770</v>
      </c>
      <c r="D567" s="3">
        <v>352.92</v>
      </c>
      <c r="E567" s="3">
        <v>26.81</v>
      </c>
      <c r="F567" s="29">
        <v>1607351.375</v>
      </c>
      <c r="G567" s="29">
        <f t="shared" si="176"/>
        <v>1.0782047928593611E-2</v>
      </c>
      <c r="H567" s="29">
        <v>988887.25</v>
      </c>
      <c r="I567" s="29">
        <f t="shared" si="177"/>
        <v>6.4999275826217338E-3</v>
      </c>
      <c r="J567" s="29">
        <v>0</v>
      </c>
      <c r="K567" s="29">
        <f t="shared" si="178"/>
        <v>0</v>
      </c>
      <c r="L567" s="29">
        <v>0</v>
      </c>
      <c r="M567" s="29">
        <f t="shared" si="179"/>
        <v>0</v>
      </c>
      <c r="N567" s="29">
        <v>218355.5625</v>
      </c>
      <c r="O567" s="29">
        <f t="shared" si="180"/>
        <v>2.1033352852133894E-4</v>
      </c>
      <c r="P567" s="29">
        <v>0</v>
      </c>
      <c r="Q567" s="29">
        <f t="shared" si="181"/>
        <v>0</v>
      </c>
      <c r="R567" s="29">
        <v>0</v>
      </c>
      <c r="S567" s="29">
        <f t="shared" si="182"/>
        <v>0</v>
      </c>
      <c r="T567" s="29">
        <v>0</v>
      </c>
      <c r="U567" s="29">
        <f t="shared" si="183"/>
        <v>0</v>
      </c>
      <c r="V567" s="29">
        <v>1804047</v>
      </c>
      <c r="W567" s="29">
        <f t="shared" si="184"/>
        <v>4.3754830593550273E-3</v>
      </c>
      <c r="X567" s="29">
        <v>369777.78125</v>
      </c>
      <c r="Y567" s="29">
        <f t="shared" si="185"/>
        <v>1.0054370577423266E-3</v>
      </c>
      <c r="Z567" s="29">
        <v>1646920</v>
      </c>
      <c r="AA567" s="29">
        <f t="shared" si="186"/>
        <v>6.2858961922563532E-3</v>
      </c>
      <c r="AB567" s="29">
        <v>7565568</v>
      </c>
      <c r="AC567" s="29">
        <f t="shared" si="187"/>
        <v>2.4749392331069188E-2</v>
      </c>
      <c r="AD567" s="29">
        <v>2963751.75</v>
      </c>
      <c r="AE567" s="29">
        <f t="shared" si="188"/>
        <v>1.3819254793573914E-2</v>
      </c>
      <c r="AF567" s="29">
        <v>0</v>
      </c>
      <c r="AG567" s="29">
        <f t="shared" si="189"/>
        <v>0</v>
      </c>
      <c r="AH567" s="29">
        <v>0</v>
      </c>
      <c r="AI567" s="29">
        <f t="shared" si="190"/>
        <v>0</v>
      </c>
      <c r="AJ567" s="29">
        <v>0</v>
      </c>
      <c r="AK567" s="29">
        <f t="shared" si="191"/>
        <v>0</v>
      </c>
      <c r="AL567" s="29">
        <v>5461333.5</v>
      </c>
      <c r="AM567" s="29">
        <f t="shared" si="192"/>
        <v>4.8156591084679359E-2</v>
      </c>
      <c r="AN567" s="29">
        <v>173800.015625</v>
      </c>
      <c r="AO567" s="29">
        <f t="shared" si="193"/>
        <v>1.5414388018915549E-3</v>
      </c>
      <c r="AP567" s="29">
        <v>0</v>
      </c>
      <c r="AQ567" s="29">
        <f t="shared" si="194"/>
        <v>0</v>
      </c>
      <c r="AR567" s="29">
        <v>0</v>
      </c>
      <c r="AS567" s="29">
        <f t="shared" si="195"/>
        <v>0</v>
      </c>
      <c r="AT567" s="29">
        <v>0</v>
      </c>
      <c r="AU567" s="29">
        <f t="shared" si="196"/>
        <v>0</v>
      </c>
      <c r="AV567" s="29">
        <v>0</v>
      </c>
      <c r="AW567" s="29">
        <f t="shared" si="197"/>
        <v>0</v>
      </c>
    </row>
    <row r="568" spans="1:49">
      <c r="A568" s="2">
        <v>746</v>
      </c>
      <c r="B568" s="2" t="s">
        <v>205</v>
      </c>
      <c r="C568" s="2" t="s">
        <v>771</v>
      </c>
      <c r="D568" s="3">
        <v>353.04</v>
      </c>
      <c r="E568" s="3">
        <v>26.05</v>
      </c>
      <c r="F568" s="29">
        <v>0</v>
      </c>
      <c r="G568" s="29">
        <f t="shared" si="176"/>
        <v>0</v>
      </c>
      <c r="H568" s="29">
        <v>0</v>
      </c>
      <c r="I568" s="29">
        <f t="shared" si="177"/>
        <v>0</v>
      </c>
      <c r="J568" s="29">
        <v>0</v>
      </c>
      <c r="K568" s="29">
        <f t="shared" si="178"/>
        <v>0</v>
      </c>
      <c r="L568" s="29">
        <v>0</v>
      </c>
      <c r="M568" s="29">
        <f t="shared" si="179"/>
        <v>0</v>
      </c>
      <c r="N568" s="29">
        <v>0</v>
      </c>
      <c r="O568" s="29">
        <f t="shared" si="180"/>
        <v>0</v>
      </c>
      <c r="P568" s="29">
        <v>0</v>
      </c>
      <c r="Q568" s="29">
        <f t="shared" si="181"/>
        <v>0</v>
      </c>
      <c r="R568" s="29">
        <v>0</v>
      </c>
      <c r="S568" s="29">
        <f t="shared" si="182"/>
        <v>0</v>
      </c>
      <c r="T568" s="29">
        <v>0</v>
      </c>
      <c r="U568" s="29">
        <f t="shared" si="183"/>
        <v>0</v>
      </c>
      <c r="V568" s="29">
        <v>0</v>
      </c>
      <c r="W568" s="29">
        <f t="shared" si="184"/>
        <v>0</v>
      </c>
      <c r="X568" s="29">
        <v>0</v>
      </c>
      <c r="Y568" s="29">
        <f t="shared" si="185"/>
        <v>0</v>
      </c>
      <c r="Z568" s="29">
        <v>0</v>
      </c>
      <c r="AA568" s="29">
        <f t="shared" si="186"/>
        <v>0</v>
      </c>
      <c r="AB568" s="29">
        <v>0</v>
      </c>
      <c r="AC568" s="29">
        <f t="shared" si="187"/>
        <v>0</v>
      </c>
      <c r="AD568" s="29">
        <v>4544652</v>
      </c>
      <c r="AE568" s="29">
        <f t="shared" si="188"/>
        <v>2.1190608807274521E-2</v>
      </c>
      <c r="AF568" s="29">
        <v>4886584.5</v>
      </c>
      <c r="AG568" s="29">
        <f t="shared" si="189"/>
        <v>2.3019917564572039E-2</v>
      </c>
      <c r="AH568" s="29">
        <v>11202545</v>
      </c>
      <c r="AI568" s="29">
        <f t="shared" si="190"/>
        <v>4.5914884735883857E-2</v>
      </c>
      <c r="AJ568" s="29">
        <v>0</v>
      </c>
      <c r="AK568" s="29">
        <f t="shared" si="191"/>
        <v>0</v>
      </c>
      <c r="AL568" s="29">
        <v>0</v>
      </c>
      <c r="AM568" s="29">
        <f t="shared" si="192"/>
        <v>0</v>
      </c>
      <c r="AN568" s="29">
        <v>0</v>
      </c>
      <c r="AO568" s="29">
        <f t="shared" si="193"/>
        <v>0</v>
      </c>
      <c r="AP568" s="29">
        <v>0</v>
      </c>
      <c r="AQ568" s="29">
        <f t="shared" si="194"/>
        <v>0</v>
      </c>
      <c r="AR568" s="29">
        <v>0</v>
      </c>
      <c r="AS568" s="29">
        <f t="shared" si="195"/>
        <v>0</v>
      </c>
      <c r="AT568" s="29">
        <v>0</v>
      </c>
      <c r="AU568" s="29">
        <f t="shared" si="196"/>
        <v>0</v>
      </c>
      <c r="AV568" s="29">
        <v>0</v>
      </c>
      <c r="AW568" s="29">
        <f t="shared" si="197"/>
        <v>0</v>
      </c>
    </row>
    <row r="569" spans="1:49">
      <c r="A569" s="2">
        <v>747</v>
      </c>
      <c r="B569" s="2" t="s">
        <v>205</v>
      </c>
      <c r="C569" s="2" t="s">
        <v>772</v>
      </c>
      <c r="D569" s="3">
        <v>353.28</v>
      </c>
      <c r="E569" s="3">
        <v>16.14</v>
      </c>
      <c r="F569" s="29">
        <v>0</v>
      </c>
      <c r="G569" s="29">
        <f t="shared" si="176"/>
        <v>0</v>
      </c>
      <c r="H569" s="29">
        <v>0</v>
      </c>
      <c r="I569" s="29">
        <f t="shared" si="177"/>
        <v>0</v>
      </c>
      <c r="J569" s="29">
        <v>0</v>
      </c>
      <c r="K569" s="29">
        <f t="shared" si="178"/>
        <v>0</v>
      </c>
      <c r="L569" s="29">
        <v>0</v>
      </c>
      <c r="M569" s="29">
        <f t="shared" si="179"/>
        <v>0</v>
      </c>
      <c r="N569" s="29">
        <v>0</v>
      </c>
      <c r="O569" s="29">
        <f t="shared" si="180"/>
        <v>0</v>
      </c>
      <c r="P569" s="29">
        <v>0</v>
      </c>
      <c r="Q569" s="29">
        <f t="shared" si="181"/>
        <v>0</v>
      </c>
      <c r="R569" s="29">
        <v>0</v>
      </c>
      <c r="S569" s="29">
        <f t="shared" si="182"/>
        <v>0</v>
      </c>
      <c r="T569" s="29">
        <v>0</v>
      </c>
      <c r="U569" s="29">
        <f t="shared" si="183"/>
        <v>0</v>
      </c>
      <c r="V569" s="29">
        <v>72727.2734375</v>
      </c>
      <c r="W569" s="29">
        <f t="shared" si="184"/>
        <v>1.7639061115306981E-4</v>
      </c>
      <c r="X569" s="29">
        <v>0</v>
      </c>
      <c r="Y569" s="29">
        <f t="shared" si="185"/>
        <v>0</v>
      </c>
      <c r="Z569" s="29">
        <v>0</v>
      </c>
      <c r="AA569" s="29">
        <f t="shared" si="186"/>
        <v>0</v>
      </c>
      <c r="AB569" s="29">
        <v>161454.546875</v>
      </c>
      <c r="AC569" s="29">
        <f t="shared" si="187"/>
        <v>5.2816945459275178E-4</v>
      </c>
      <c r="AD569" s="29">
        <v>0</v>
      </c>
      <c r="AE569" s="29">
        <f t="shared" si="188"/>
        <v>0</v>
      </c>
      <c r="AF569" s="29">
        <v>0</v>
      </c>
      <c r="AG569" s="29">
        <f t="shared" si="189"/>
        <v>0</v>
      </c>
      <c r="AH569" s="29">
        <v>0</v>
      </c>
      <c r="AI569" s="29">
        <f t="shared" si="190"/>
        <v>0</v>
      </c>
      <c r="AJ569" s="29">
        <v>0</v>
      </c>
      <c r="AK569" s="29">
        <f t="shared" si="191"/>
        <v>0</v>
      </c>
      <c r="AL569" s="29">
        <v>0</v>
      </c>
      <c r="AM569" s="29">
        <f t="shared" si="192"/>
        <v>0</v>
      </c>
      <c r="AN569" s="29">
        <v>100800</v>
      </c>
      <c r="AO569" s="29">
        <f t="shared" si="193"/>
        <v>8.9399894857269946E-4</v>
      </c>
      <c r="AP569" s="29">
        <v>0</v>
      </c>
      <c r="AQ569" s="29">
        <f t="shared" si="194"/>
        <v>0</v>
      </c>
      <c r="AR569" s="29">
        <v>0</v>
      </c>
      <c r="AS569" s="29">
        <f t="shared" si="195"/>
        <v>0</v>
      </c>
      <c r="AT569" s="29">
        <v>0</v>
      </c>
      <c r="AU569" s="29">
        <f t="shared" si="196"/>
        <v>0</v>
      </c>
      <c r="AV569" s="29">
        <v>0</v>
      </c>
      <c r="AW569" s="29">
        <f t="shared" si="197"/>
        <v>0</v>
      </c>
    </row>
    <row r="570" spans="1:49">
      <c r="A570" s="2">
        <v>748</v>
      </c>
      <c r="B570" s="2" t="s">
        <v>205</v>
      </c>
      <c r="C570" s="2" t="s">
        <v>773</v>
      </c>
      <c r="D570" s="3">
        <v>353.64</v>
      </c>
      <c r="E570" s="3">
        <v>23.9</v>
      </c>
      <c r="F570" s="29">
        <v>0</v>
      </c>
      <c r="G570" s="29">
        <f t="shared" si="176"/>
        <v>0</v>
      </c>
      <c r="H570" s="29">
        <v>0</v>
      </c>
      <c r="I570" s="29">
        <f t="shared" si="177"/>
        <v>0</v>
      </c>
      <c r="J570" s="29">
        <v>0</v>
      </c>
      <c r="K570" s="29">
        <f t="shared" si="178"/>
        <v>0</v>
      </c>
      <c r="L570" s="29">
        <v>0</v>
      </c>
      <c r="M570" s="29">
        <f t="shared" si="179"/>
        <v>0</v>
      </c>
      <c r="N570" s="29">
        <v>0</v>
      </c>
      <c r="O570" s="29">
        <f t="shared" si="180"/>
        <v>0</v>
      </c>
      <c r="P570" s="29">
        <v>0</v>
      </c>
      <c r="Q570" s="29">
        <f t="shared" si="181"/>
        <v>0</v>
      </c>
      <c r="R570" s="29">
        <v>0</v>
      </c>
      <c r="S570" s="29">
        <f t="shared" si="182"/>
        <v>0</v>
      </c>
      <c r="T570" s="29">
        <v>0</v>
      </c>
      <c r="U570" s="29">
        <f t="shared" si="183"/>
        <v>0</v>
      </c>
      <c r="V570" s="29">
        <v>0</v>
      </c>
      <c r="W570" s="29">
        <f t="shared" si="184"/>
        <v>0</v>
      </c>
      <c r="X570" s="29">
        <v>0</v>
      </c>
      <c r="Y570" s="29">
        <f t="shared" si="185"/>
        <v>0</v>
      </c>
      <c r="Z570" s="29">
        <v>0</v>
      </c>
      <c r="AA570" s="29">
        <f t="shared" si="186"/>
        <v>0</v>
      </c>
      <c r="AB570" s="29">
        <v>0</v>
      </c>
      <c r="AC570" s="29">
        <f t="shared" si="187"/>
        <v>0</v>
      </c>
      <c r="AD570" s="29">
        <v>0</v>
      </c>
      <c r="AE570" s="29">
        <f t="shared" si="188"/>
        <v>0</v>
      </c>
      <c r="AF570" s="29">
        <v>0</v>
      </c>
      <c r="AG570" s="29">
        <f t="shared" si="189"/>
        <v>0</v>
      </c>
      <c r="AH570" s="29">
        <v>0</v>
      </c>
      <c r="AI570" s="29">
        <f t="shared" si="190"/>
        <v>0</v>
      </c>
      <c r="AJ570" s="29">
        <v>0</v>
      </c>
      <c r="AK570" s="29">
        <f t="shared" si="191"/>
        <v>0</v>
      </c>
      <c r="AL570" s="29">
        <v>0</v>
      </c>
      <c r="AM570" s="29">
        <f t="shared" si="192"/>
        <v>0</v>
      </c>
      <c r="AN570" s="29">
        <v>0</v>
      </c>
      <c r="AO570" s="29">
        <f t="shared" si="193"/>
        <v>0</v>
      </c>
      <c r="AP570" s="29">
        <v>0</v>
      </c>
      <c r="AQ570" s="29">
        <f t="shared" si="194"/>
        <v>0</v>
      </c>
      <c r="AR570" s="29">
        <v>0</v>
      </c>
      <c r="AS570" s="29">
        <f t="shared" si="195"/>
        <v>0</v>
      </c>
      <c r="AT570" s="29">
        <v>1378560</v>
      </c>
      <c r="AU570" s="29">
        <f t="shared" si="196"/>
        <v>9.9985822046088479E-3</v>
      </c>
      <c r="AV570" s="29">
        <v>1666000</v>
      </c>
      <c r="AW570" s="29">
        <f t="shared" si="197"/>
        <v>1.1254172271501526E-2</v>
      </c>
    </row>
    <row r="571" spans="1:49">
      <c r="A571" s="2">
        <v>749</v>
      </c>
      <c r="B571" s="2" t="s">
        <v>205</v>
      </c>
      <c r="C571" s="2" t="s">
        <v>774</v>
      </c>
      <c r="D571" s="3">
        <v>353.88</v>
      </c>
      <c r="E571" s="3">
        <v>16.23</v>
      </c>
      <c r="F571" s="29">
        <v>0</v>
      </c>
      <c r="G571" s="29">
        <f t="shared" si="176"/>
        <v>0</v>
      </c>
      <c r="H571" s="29">
        <v>0</v>
      </c>
      <c r="I571" s="29">
        <f t="shared" si="177"/>
        <v>0</v>
      </c>
      <c r="J571" s="29">
        <v>0</v>
      </c>
      <c r="K571" s="29">
        <f t="shared" si="178"/>
        <v>0</v>
      </c>
      <c r="L571" s="29">
        <v>155600</v>
      </c>
      <c r="M571" s="29">
        <f t="shared" si="179"/>
        <v>1.7725885140962251E-4</v>
      </c>
      <c r="N571" s="29">
        <v>0</v>
      </c>
      <c r="O571" s="29">
        <f t="shared" si="180"/>
        <v>0</v>
      </c>
      <c r="P571" s="29">
        <v>952500</v>
      </c>
      <c r="Q571" s="29">
        <f t="shared" si="181"/>
        <v>9.8656716834583731E-4</v>
      </c>
      <c r="R571" s="29">
        <v>353173.34375</v>
      </c>
      <c r="S571" s="29">
        <f t="shared" si="182"/>
        <v>3.3026103816585013E-4</v>
      </c>
      <c r="T571" s="29">
        <v>0</v>
      </c>
      <c r="U571" s="29">
        <f t="shared" si="183"/>
        <v>0</v>
      </c>
      <c r="V571" s="29">
        <v>253090.90625</v>
      </c>
      <c r="W571" s="29">
        <f t="shared" si="184"/>
        <v>6.138393139279002E-4</v>
      </c>
      <c r="X571" s="29">
        <v>0</v>
      </c>
      <c r="Y571" s="29">
        <f t="shared" si="185"/>
        <v>0</v>
      </c>
      <c r="Z571" s="29">
        <v>540800</v>
      </c>
      <c r="AA571" s="29">
        <f t="shared" si="186"/>
        <v>2.0641030898721469E-3</v>
      </c>
      <c r="AB571" s="29">
        <v>130909.0859375</v>
      </c>
      <c r="AC571" s="29">
        <f t="shared" si="187"/>
        <v>4.2824548369254495E-4</v>
      </c>
      <c r="AD571" s="29">
        <v>133600</v>
      </c>
      <c r="AE571" s="29">
        <f t="shared" si="188"/>
        <v>6.2294436111981206E-4</v>
      </c>
      <c r="AF571" s="29">
        <v>786181.8125</v>
      </c>
      <c r="AG571" s="29">
        <f t="shared" si="189"/>
        <v>3.7035767036292591E-3</v>
      </c>
      <c r="AH571" s="29">
        <v>0</v>
      </c>
      <c r="AI571" s="29">
        <f t="shared" si="190"/>
        <v>0</v>
      </c>
      <c r="AJ571" s="29">
        <v>0</v>
      </c>
      <c r="AK571" s="29">
        <f t="shared" si="191"/>
        <v>0</v>
      </c>
      <c r="AL571" s="29">
        <v>239272.71875</v>
      </c>
      <c r="AM571" s="29">
        <f t="shared" si="192"/>
        <v>2.1098434062968765E-3</v>
      </c>
      <c r="AN571" s="29">
        <v>365040</v>
      </c>
      <c r="AO571" s="29">
        <f t="shared" si="193"/>
        <v>3.2375533351882762E-3</v>
      </c>
      <c r="AP571" s="29">
        <v>0</v>
      </c>
      <c r="AQ571" s="29">
        <f t="shared" si="194"/>
        <v>0</v>
      </c>
      <c r="AR571" s="29">
        <v>359272.71875</v>
      </c>
      <c r="AS571" s="29">
        <f t="shared" si="195"/>
        <v>3.4583044222067307E-3</v>
      </c>
      <c r="AT571" s="29">
        <v>0</v>
      </c>
      <c r="AU571" s="29">
        <f t="shared" si="196"/>
        <v>0</v>
      </c>
      <c r="AV571" s="29">
        <v>0</v>
      </c>
      <c r="AW571" s="29">
        <f t="shared" si="197"/>
        <v>0</v>
      </c>
    </row>
    <row r="572" spans="1:49">
      <c r="A572" s="2">
        <v>750</v>
      </c>
      <c r="B572" s="2" t="s">
        <v>205</v>
      </c>
      <c r="C572" s="2" t="s">
        <v>775</v>
      </c>
      <c r="D572" s="3">
        <v>354.36</v>
      </c>
      <c r="E572" s="3">
        <v>23.9</v>
      </c>
      <c r="F572" s="29">
        <v>0</v>
      </c>
      <c r="G572" s="29">
        <f t="shared" si="176"/>
        <v>0</v>
      </c>
      <c r="H572" s="29">
        <v>0</v>
      </c>
      <c r="I572" s="29">
        <f t="shared" si="177"/>
        <v>0</v>
      </c>
      <c r="J572" s="29">
        <v>0</v>
      </c>
      <c r="K572" s="29">
        <f t="shared" si="178"/>
        <v>0</v>
      </c>
      <c r="L572" s="29">
        <v>0</v>
      </c>
      <c r="M572" s="29">
        <f t="shared" si="179"/>
        <v>0</v>
      </c>
      <c r="N572" s="29">
        <v>0</v>
      </c>
      <c r="O572" s="29">
        <f t="shared" si="180"/>
        <v>0</v>
      </c>
      <c r="P572" s="29">
        <v>0</v>
      </c>
      <c r="Q572" s="29">
        <f t="shared" si="181"/>
        <v>0</v>
      </c>
      <c r="R572" s="29">
        <v>0</v>
      </c>
      <c r="S572" s="29">
        <f t="shared" si="182"/>
        <v>0</v>
      </c>
      <c r="T572" s="29">
        <v>0</v>
      </c>
      <c r="U572" s="29">
        <f t="shared" si="183"/>
        <v>0</v>
      </c>
      <c r="V572" s="29">
        <v>0</v>
      </c>
      <c r="W572" s="29">
        <f t="shared" si="184"/>
        <v>0</v>
      </c>
      <c r="X572" s="29">
        <v>0</v>
      </c>
      <c r="Y572" s="29">
        <f t="shared" si="185"/>
        <v>0</v>
      </c>
      <c r="Z572" s="29">
        <v>0</v>
      </c>
      <c r="AA572" s="29">
        <f t="shared" si="186"/>
        <v>0</v>
      </c>
      <c r="AB572" s="29">
        <v>0</v>
      </c>
      <c r="AC572" s="29">
        <f t="shared" si="187"/>
        <v>0</v>
      </c>
      <c r="AD572" s="29">
        <v>0</v>
      </c>
      <c r="AE572" s="29">
        <f t="shared" si="188"/>
        <v>0</v>
      </c>
      <c r="AF572" s="29">
        <v>0</v>
      </c>
      <c r="AG572" s="29">
        <f t="shared" si="189"/>
        <v>0</v>
      </c>
      <c r="AH572" s="29">
        <v>0</v>
      </c>
      <c r="AI572" s="29">
        <f t="shared" si="190"/>
        <v>0</v>
      </c>
      <c r="AJ572" s="29">
        <v>0</v>
      </c>
      <c r="AK572" s="29">
        <f t="shared" si="191"/>
        <v>0</v>
      </c>
      <c r="AL572" s="29">
        <v>0</v>
      </c>
      <c r="AM572" s="29">
        <f t="shared" si="192"/>
        <v>0</v>
      </c>
      <c r="AN572" s="29">
        <v>0</v>
      </c>
      <c r="AO572" s="29">
        <f t="shared" si="193"/>
        <v>0</v>
      </c>
      <c r="AP572" s="29">
        <v>0</v>
      </c>
      <c r="AQ572" s="29">
        <f t="shared" si="194"/>
        <v>0</v>
      </c>
      <c r="AR572" s="29">
        <v>0</v>
      </c>
      <c r="AS572" s="29">
        <f t="shared" si="195"/>
        <v>0</v>
      </c>
      <c r="AT572" s="29">
        <v>179712</v>
      </c>
      <c r="AU572" s="29">
        <f t="shared" si="196"/>
        <v>1.3034363431077829E-3</v>
      </c>
      <c r="AV572" s="29">
        <v>0</v>
      </c>
      <c r="AW572" s="29">
        <f t="shared" si="197"/>
        <v>0</v>
      </c>
    </row>
    <row r="573" spans="1:49">
      <c r="A573" s="2">
        <v>751</v>
      </c>
      <c r="B573" s="2" t="s">
        <v>205</v>
      </c>
      <c r="C573" s="2" t="s">
        <v>776</v>
      </c>
      <c r="D573" s="3">
        <v>355.2</v>
      </c>
      <c r="E573" s="3">
        <v>21.4</v>
      </c>
      <c r="F573" s="29">
        <v>0</v>
      </c>
      <c r="G573" s="29">
        <f t="shared" si="176"/>
        <v>0</v>
      </c>
      <c r="H573" s="29">
        <v>0</v>
      </c>
      <c r="I573" s="29">
        <f t="shared" si="177"/>
        <v>0</v>
      </c>
      <c r="J573" s="29">
        <v>0</v>
      </c>
      <c r="K573" s="29">
        <f t="shared" si="178"/>
        <v>0</v>
      </c>
      <c r="L573" s="29">
        <v>0</v>
      </c>
      <c r="M573" s="29">
        <f t="shared" si="179"/>
        <v>0</v>
      </c>
      <c r="N573" s="29">
        <v>0</v>
      </c>
      <c r="O573" s="29">
        <f t="shared" si="180"/>
        <v>0</v>
      </c>
      <c r="P573" s="29">
        <v>0</v>
      </c>
      <c r="Q573" s="29">
        <f t="shared" si="181"/>
        <v>0</v>
      </c>
      <c r="R573" s="29">
        <v>0</v>
      </c>
      <c r="S573" s="29">
        <f t="shared" si="182"/>
        <v>0</v>
      </c>
      <c r="T573" s="29">
        <v>0</v>
      </c>
      <c r="U573" s="29">
        <f t="shared" si="183"/>
        <v>0</v>
      </c>
      <c r="V573" s="29">
        <v>0</v>
      </c>
      <c r="W573" s="29">
        <f t="shared" si="184"/>
        <v>0</v>
      </c>
      <c r="X573" s="29">
        <v>291133.34375</v>
      </c>
      <c r="Y573" s="29">
        <f t="shared" si="185"/>
        <v>7.9160043516185549E-4</v>
      </c>
      <c r="Z573" s="29">
        <v>0</v>
      </c>
      <c r="AA573" s="29">
        <f t="shared" si="186"/>
        <v>0</v>
      </c>
      <c r="AB573" s="29">
        <v>0</v>
      </c>
      <c r="AC573" s="29">
        <f t="shared" si="187"/>
        <v>0</v>
      </c>
      <c r="AD573" s="29">
        <v>0</v>
      </c>
      <c r="AE573" s="29">
        <f t="shared" si="188"/>
        <v>0</v>
      </c>
      <c r="AF573" s="29">
        <v>0</v>
      </c>
      <c r="AG573" s="29">
        <f t="shared" si="189"/>
        <v>0</v>
      </c>
      <c r="AH573" s="29">
        <v>0</v>
      </c>
      <c r="AI573" s="29">
        <f t="shared" si="190"/>
        <v>0</v>
      </c>
      <c r="AJ573" s="29">
        <v>0</v>
      </c>
      <c r="AK573" s="29">
        <f t="shared" si="191"/>
        <v>0</v>
      </c>
      <c r="AL573" s="29">
        <v>0</v>
      </c>
      <c r="AM573" s="29">
        <f t="shared" si="192"/>
        <v>0</v>
      </c>
      <c r="AN573" s="29">
        <v>0</v>
      </c>
      <c r="AO573" s="29">
        <f t="shared" si="193"/>
        <v>0</v>
      </c>
      <c r="AP573" s="29">
        <v>0</v>
      </c>
      <c r="AQ573" s="29">
        <f t="shared" si="194"/>
        <v>0</v>
      </c>
      <c r="AR573" s="29">
        <v>0</v>
      </c>
      <c r="AS573" s="29">
        <f t="shared" si="195"/>
        <v>0</v>
      </c>
      <c r="AT573" s="29">
        <v>0</v>
      </c>
      <c r="AU573" s="29">
        <f t="shared" si="196"/>
        <v>0</v>
      </c>
      <c r="AV573" s="29">
        <v>0</v>
      </c>
      <c r="AW573" s="29">
        <f t="shared" si="197"/>
        <v>0</v>
      </c>
    </row>
    <row r="574" spans="1:49">
      <c r="A574" s="2">
        <v>752</v>
      </c>
      <c r="B574" s="2" t="s">
        <v>205</v>
      </c>
      <c r="C574" s="2" t="s">
        <v>777</v>
      </c>
      <c r="D574" s="3">
        <v>355.2</v>
      </c>
      <c r="E574" s="3">
        <v>22.78</v>
      </c>
      <c r="F574" s="29">
        <v>0</v>
      </c>
      <c r="G574" s="29">
        <f t="shared" si="176"/>
        <v>0</v>
      </c>
      <c r="H574" s="29">
        <v>0</v>
      </c>
      <c r="I574" s="29">
        <f t="shared" si="177"/>
        <v>0</v>
      </c>
      <c r="J574" s="29">
        <v>0</v>
      </c>
      <c r="K574" s="29">
        <f t="shared" si="178"/>
        <v>0</v>
      </c>
      <c r="L574" s="29">
        <v>0</v>
      </c>
      <c r="M574" s="29">
        <f t="shared" si="179"/>
        <v>0</v>
      </c>
      <c r="N574" s="29">
        <v>0</v>
      </c>
      <c r="O574" s="29">
        <f t="shared" si="180"/>
        <v>0</v>
      </c>
      <c r="P574" s="29">
        <v>0</v>
      </c>
      <c r="Q574" s="29">
        <f t="shared" si="181"/>
        <v>0</v>
      </c>
      <c r="R574" s="29">
        <v>0</v>
      </c>
      <c r="S574" s="29">
        <f t="shared" si="182"/>
        <v>0</v>
      </c>
      <c r="T574" s="29">
        <v>0</v>
      </c>
      <c r="U574" s="29">
        <f t="shared" si="183"/>
        <v>0</v>
      </c>
      <c r="V574" s="29">
        <v>772933.3125</v>
      </c>
      <c r="W574" s="29">
        <f t="shared" si="184"/>
        <v>1.874649948063945E-3</v>
      </c>
      <c r="X574" s="29">
        <v>0</v>
      </c>
      <c r="Y574" s="29">
        <f t="shared" si="185"/>
        <v>0</v>
      </c>
      <c r="Z574" s="29">
        <v>0</v>
      </c>
      <c r="AA574" s="29">
        <f t="shared" si="186"/>
        <v>0</v>
      </c>
      <c r="AB574" s="29">
        <v>0</v>
      </c>
      <c r="AC574" s="29">
        <f t="shared" si="187"/>
        <v>0</v>
      </c>
      <c r="AD574" s="29">
        <v>0</v>
      </c>
      <c r="AE574" s="29">
        <f t="shared" si="188"/>
        <v>0</v>
      </c>
      <c r="AF574" s="29">
        <v>0</v>
      </c>
      <c r="AG574" s="29">
        <f t="shared" si="189"/>
        <v>0</v>
      </c>
      <c r="AH574" s="29">
        <v>0</v>
      </c>
      <c r="AI574" s="29">
        <f t="shared" si="190"/>
        <v>0</v>
      </c>
      <c r="AJ574" s="29">
        <v>0</v>
      </c>
      <c r="AK574" s="29">
        <f t="shared" si="191"/>
        <v>0</v>
      </c>
      <c r="AL574" s="29">
        <v>0</v>
      </c>
      <c r="AM574" s="29">
        <f t="shared" si="192"/>
        <v>0</v>
      </c>
      <c r="AN574" s="29">
        <v>0</v>
      </c>
      <c r="AO574" s="29">
        <f t="shared" si="193"/>
        <v>0</v>
      </c>
      <c r="AP574" s="29">
        <v>0</v>
      </c>
      <c r="AQ574" s="29">
        <f t="shared" si="194"/>
        <v>0</v>
      </c>
      <c r="AR574" s="29">
        <v>0</v>
      </c>
      <c r="AS574" s="29">
        <f t="shared" si="195"/>
        <v>0</v>
      </c>
      <c r="AT574" s="29">
        <v>0</v>
      </c>
      <c r="AU574" s="29">
        <f t="shared" si="196"/>
        <v>0</v>
      </c>
      <c r="AV574" s="29">
        <v>0</v>
      </c>
      <c r="AW574" s="29">
        <f t="shared" si="197"/>
        <v>0</v>
      </c>
    </row>
    <row r="575" spans="1:49">
      <c r="A575" s="2">
        <v>753</v>
      </c>
      <c r="B575" s="2" t="s">
        <v>205</v>
      </c>
      <c r="C575" s="2" t="s">
        <v>778</v>
      </c>
      <c r="D575" s="3">
        <v>355.2</v>
      </c>
      <c r="E575" s="3">
        <v>24.4</v>
      </c>
      <c r="F575" s="29">
        <v>0</v>
      </c>
      <c r="G575" s="29">
        <f t="shared" si="176"/>
        <v>0</v>
      </c>
      <c r="H575" s="29">
        <v>0</v>
      </c>
      <c r="I575" s="29">
        <f t="shared" si="177"/>
        <v>0</v>
      </c>
      <c r="J575" s="29">
        <v>0</v>
      </c>
      <c r="K575" s="29">
        <f t="shared" si="178"/>
        <v>0</v>
      </c>
      <c r="L575" s="29">
        <v>0</v>
      </c>
      <c r="M575" s="29">
        <f t="shared" si="179"/>
        <v>0</v>
      </c>
      <c r="N575" s="29">
        <v>0</v>
      </c>
      <c r="O575" s="29">
        <f t="shared" si="180"/>
        <v>0</v>
      </c>
      <c r="P575" s="29">
        <v>0</v>
      </c>
      <c r="Q575" s="29">
        <f t="shared" si="181"/>
        <v>0</v>
      </c>
      <c r="R575" s="29">
        <v>0</v>
      </c>
      <c r="S575" s="29">
        <f t="shared" si="182"/>
        <v>0</v>
      </c>
      <c r="T575" s="29">
        <v>0</v>
      </c>
      <c r="U575" s="29">
        <f t="shared" si="183"/>
        <v>0</v>
      </c>
      <c r="V575" s="29">
        <v>1754526.375</v>
      </c>
      <c r="W575" s="29">
        <f t="shared" si="184"/>
        <v>4.2553771775369967E-3</v>
      </c>
      <c r="X575" s="29">
        <v>0</v>
      </c>
      <c r="Y575" s="29">
        <f t="shared" si="185"/>
        <v>0</v>
      </c>
      <c r="Z575" s="29">
        <v>0</v>
      </c>
      <c r="AA575" s="29">
        <f t="shared" si="186"/>
        <v>0</v>
      </c>
      <c r="AB575" s="29">
        <v>3125828.5</v>
      </c>
      <c r="AC575" s="29">
        <f t="shared" si="187"/>
        <v>1.0225584636360086E-2</v>
      </c>
      <c r="AD575" s="29">
        <v>0</v>
      </c>
      <c r="AE575" s="29">
        <f t="shared" si="188"/>
        <v>0</v>
      </c>
      <c r="AF575" s="29">
        <v>0</v>
      </c>
      <c r="AG575" s="29">
        <f t="shared" si="189"/>
        <v>0</v>
      </c>
      <c r="AH575" s="29">
        <v>44000</v>
      </c>
      <c r="AI575" s="29">
        <f t="shared" si="190"/>
        <v>1.8033892551905746E-4</v>
      </c>
      <c r="AJ575" s="29">
        <v>0</v>
      </c>
      <c r="AK575" s="29">
        <f t="shared" si="191"/>
        <v>0</v>
      </c>
      <c r="AL575" s="29">
        <v>24799.99609375</v>
      </c>
      <c r="AM575" s="29">
        <f t="shared" si="192"/>
        <v>2.1867979144440898E-4</v>
      </c>
      <c r="AN575" s="29">
        <v>283636.375</v>
      </c>
      <c r="AO575" s="29">
        <f t="shared" si="193"/>
        <v>2.5155815578072611E-3</v>
      </c>
      <c r="AP575" s="29">
        <v>0</v>
      </c>
      <c r="AQ575" s="29">
        <f t="shared" si="194"/>
        <v>0</v>
      </c>
      <c r="AR575" s="29">
        <v>0</v>
      </c>
      <c r="AS575" s="29">
        <f t="shared" si="195"/>
        <v>0</v>
      </c>
      <c r="AT575" s="29">
        <v>0</v>
      </c>
      <c r="AU575" s="29">
        <f t="shared" si="196"/>
        <v>0</v>
      </c>
      <c r="AV575" s="29">
        <v>0</v>
      </c>
      <c r="AW575" s="29">
        <f t="shared" si="197"/>
        <v>0</v>
      </c>
    </row>
    <row r="576" spans="1:49">
      <c r="A576" s="2">
        <v>754</v>
      </c>
      <c r="B576" s="2" t="s">
        <v>205</v>
      </c>
      <c r="C576" s="2" t="s">
        <v>779</v>
      </c>
      <c r="D576" s="3">
        <v>355.2</v>
      </c>
      <c r="E576" s="3">
        <v>26.77</v>
      </c>
      <c r="F576" s="29">
        <v>0</v>
      </c>
      <c r="G576" s="29">
        <f t="shared" si="176"/>
        <v>0</v>
      </c>
      <c r="H576" s="29">
        <v>0</v>
      </c>
      <c r="I576" s="29">
        <f t="shared" si="177"/>
        <v>0</v>
      </c>
      <c r="J576" s="29">
        <v>0</v>
      </c>
      <c r="K576" s="29">
        <f t="shared" si="178"/>
        <v>0</v>
      </c>
      <c r="L576" s="29">
        <v>0</v>
      </c>
      <c r="M576" s="29">
        <f t="shared" si="179"/>
        <v>0</v>
      </c>
      <c r="N576" s="29">
        <v>0</v>
      </c>
      <c r="O576" s="29">
        <f t="shared" si="180"/>
        <v>0</v>
      </c>
      <c r="P576" s="29">
        <v>0</v>
      </c>
      <c r="Q576" s="29">
        <f t="shared" si="181"/>
        <v>0</v>
      </c>
      <c r="R576" s="29">
        <v>0</v>
      </c>
      <c r="S576" s="29">
        <f t="shared" si="182"/>
        <v>0</v>
      </c>
      <c r="T576" s="29">
        <v>1204452.125</v>
      </c>
      <c r="U576" s="29">
        <f t="shared" si="183"/>
        <v>1.2223865110572562E-3</v>
      </c>
      <c r="V576" s="29">
        <v>0</v>
      </c>
      <c r="W576" s="29">
        <f t="shared" si="184"/>
        <v>0</v>
      </c>
      <c r="X576" s="29">
        <v>0</v>
      </c>
      <c r="Y576" s="29">
        <f t="shared" si="185"/>
        <v>0</v>
      </c>
      <c r="Z576" s="29">
        <v>0</v>
      </c>
      <c r="AA576" s="29">
        <f t="shared" si="186"/>
        <v>0</v>
      </c>
      <c r="AB576" s="29">
        <v>0</v>
      </c>
      <c r="AC576" s="29">
        <f t="shared" si="187"/>
        <v>0</v>
      </c>
      <c r="AD576" s="29">
        <v>0</v>
      </c>
      <c r="AE576" s="29">
        <f t="shared" si="188"/>
        <v>0</v>
      </c>
      <c r="AF576" s="29">
        <v>0</v>
      </c>
      <c r="AG576" s="29">
        <f t="shared" si="189"/>
        <v>0</v>
      </c>
      <c r="AH576" s="29">
        <v>0</v>
      </c>
      <c r="AI576" s="29">
        <f t="shared" si="190"/>
        <v>0</v>
      </c>
      <c r="AJ576" s="29">
        <v>0</v>
      </c>
      <c r="AK576" s="29">
        <f t="shared" si="191"/>
        <v>0</v>
      </c>
      <c r="AL576" s="29">
        <v>0</v>
      </c>
      <c r="AM576" s="29">
        <f t="shared" si="192"/>
        <v>0</v>
      </c>
      <c r="AN576" s="29">
        <v>0</v>
      </c>
      <c r="AO576" s="29">
        <f t="shared" si="193"/>
        <v>0</v>
      </c>
      <c r="AP576" s="29">
        <v>0</v>
      </c>
      <c r="AQ576" s="29">
        <f t="shared" si="194"/>
        <v>0</v>
      </c>
      <c r="AR576" s="29">
        <v>0</v>
      </c>
      <c r="AS576" s="29">
        <f t="shared" si="195"/>
        <v>0</v>
      </c>
      <c r="AT576" s="29">
        <v>0</v>
      </c>
      <c r="AU576" s="29">
        <f t="shared" si="196"/>
        <v>0</v>
      </c>
      <c r="AV576" s="29">
        <v>501333.3125</v>
      </c>
      <c r="AW576" s="29">
        <f t="shared" si="197"/>
        <v>3.3866095223994653E-3</v>
      </c>
    </row>
    <row r="577" spans="1:49">
      <c r="A577" s="2">
        <v>755</v>
      </c>
      <c r="B577" s="2" t="s">
        <v>205</v>
      </c>
      <c r="C577" s="2" t="s">
        <v>780</v>
      </c>
      <c r="D577" s="3">
        <v>355.44</v>
      </c>
      <c r="E577" s="3">
        <v>24.24</v>
      </c>
      <c r="F577" s="29">
        <v>0</v>
      </c>
      <c r="G577" s="29">
        <f t="shared" si="176"/>
        <v>0</v>
      </c>
      <c r="H577" s="29">
        <v>0</v>
      </c>
      <c r="I577" s="29">
        <f t="shared" si="177"/>
        <v>0</v>
      </c>
      <c r="J577" s="29">
        <v>11688686</v>
      </c>
      <c r="K577" s="29">
        <f t="shared" si="178"/>
        <v>1.6984171151044683E-2</v>
      </c>
      <c r="L577" s="29">
        <v>0</v>
      </c>
      <c r="M577" s="29">
        <f t="shared" si="179"/>
        <v>0</v>
      </c>
      <c r="N577" s="29">
        <v>1202181.8125</v>
      </c>
      <c r="O577" s="29">
        <f t="shared" si="180"/>
        <v>1.1580155763025442E-3</v>
      </c>
      <c r="P577" s="29">
        <v>2556000</v>
      </c>
      <c r="Q577" s="29">
        <f t="shared" si="181"/>
        <v>2.647418039151664E-3</v>
      </c>
      <c r="R577" s="29">
        <v>0</v>
      </c>
      <c r="S577" s="29">
        <f t="shared" si="182"/>
        <v>0</v>
      </c>
      <c r="T577" s="29">
        <v>6682353</v>
      </c>
      <c r="U577" s="29">
        <f t="shared" si="183"/>
        <v>6.7818537572201043E-3</v>
      </c>
      <c r="V577" s="29">
        <v>1471073.75</v>
      </c>
      <c r="W577" s="29">
        <f t="shared" si="184"/>
        <v>3.567899435096133E-3</v>
      </c>
      <c r="X577" s="29">
        <v>0</v>
      </c>
      <c r="Y577" s="29">
        <f t="shared" si="185"/>
        <v>0</v>
      </c>
      <c r="Z577" s="29">
        <v>0</v>
      </c>
      <c r="AA577" s="29">
        <f t="shared" si="186"/>
        <v>0</v>
      </c>
      <c r="AB577" s="29">
        <v>5325943</v>
      </c>
      <c r="AC577" s="29">
        <f t="shared" si="187"/>
        <v>1.7422862743406924E-2</v>
      </c>
      <c r="AD577" s="29">
        <v>0</v>
      </c>
      <c r="AE577" s="29">
        <f t="shared" si="188"/>
        <v>0</v>
      </c>
      <c r="AF577" s="29">
        <v>0</v>
      </c>
      <c r="AG577" s="29">
        <f t="shared" si="189"/>
        <v>0</v>
      </c>
      <c r="AH577" s="29">
        <v>259600</v>
      </c>
      <c r="AI577" s="29">
        <f t="shared" si="190"/>
        <v>1.0639996605624391E-3</v>
      </c>
      <c r="AJ577" s="29">
        <v>1365371.375</v>
      </c>
      <c r="AK577" s="29">
        <f t="shared" si="191"/>
        <v>5.3165719790140434E-3</v>
      </c>
      <c r="AL577" s="29">
        <v>185866.65625</v>
      </c>
      <c r="AM577" s="29">
        <f t="shared" si="192"/>
        <v>1.6389229043250908E-3</v>
      </c>
      <c r="AN577" s="29">
        <v>0</v>
      </c>
      <c r="AO577" s="29">
        <f t="shared" si="193"/>
        <v>0</v>
      </c>
      <c r="AP577" s="29">
        <v>256800.015625</v>
      </c>
      <c r="AQ577" s="29">
        <f t="shared" si="194"/>
        <v>2.1448609025169854E-3</v>
      </c>
      <c r="AR577" s="29">
        <v>146800</v>
      </c>
      <c r="AS577" s="29">
        <f t="shared" si="195"/>
        <v>1.413074421420839E-3</v>
      </c>
      <c r="AT577" s="29">
        <v>0</v>
      </c>
      <c r="AU577" s="29">
        <f t="shared" si="196"/>
        <v>0</v>
      </c>
      <c r="AV577" s="29">
        <v>0</v>
      </c>
      <c r="AW577" s="29">
        <f t="shared" si="197"/>
        <v>0</v>
      </c>
    </row>
    <row r="578" spans="1:49">
      <c r="A578" s="2">
        <v>756</v>
      </c>
      <c r="B578" s="2" t="s">
        <v>205</v>
      </c>
      <c r="C578" s="2" t="s">
        <v>781</v>
      </c>
      <c r="D578" s="3">
        <v>355.44</v>
      </c>
      <c r="E578" s="3">
        <v>24.63</v>
      </c>
      <c r="F578" s="29">
        <v>7673179.328125</v>
      </c>
      <c r="G578" s="29">
        <f t="shared" si="176"/>
        <v>5.1471376182782358E-2</v>
      </c>
      <c r="H578" s="29">
        <v>0</v>
      </c>
      <c r="I578" s="29">
        <f t="shared" si="177"/>
        <v>0</v>
      </c>
      <c r="J578" s="29">
        <v>0</v>
      </c>
      <c r="K578" s="29">
        <f t="shared" si="178"/>
        <v>0</v>
      </c>
      <c r="L578" s="29">
        <v>10057956</v>
      </c>
      <c r="M578" s="29">
        <f t="shared" si="179"/>
        <v>1.1457980257638311E-2</v>
      </c>
      <c r="N578" s="29">
        <v>886228.5625</v>
      </c>
      <c r="O578" s="29">
        <f t="shared" si="180"/>
        <v>8.5366994315530184E-4</v>
      </c>
      <c r="P578" s="29">
        <v>65422.21875</v>
      </c>
      <c r="Q578" s="29">
        <f t="shared" si="181"/>
        <v>6.7762113489857682E-5</v>
      </c>
      <c r="R578" s="29">
        <v>6220047</v>
      </c>
      <c r="S578" s="29">
        <f t="shared" si="182"/>
        <v>5.8165181942907655E-3</v>
      </c>
      <c r="T578" s="29">
        <v>0</v>
      </c>
      <c r="U578" s="29">
        <f t="shared" si="183"/>
        <v>0</v>
      </c>
      <c r="V578" s="29">
        <v>1557473.625</v>
      </c>
      <c r="W578" s="29">
        <f t="shared" si="184"/>
        <v>3.7774511759282132E-3</v>
      </c>
      <c r="X578" s="29">
        <v>6844560</v>
      </c>
      <c r="Y578" s="29">
        <f t="shared" si="185"/>
        <v>1.8610567256576668E-2</v>
      </c>
      <c r="Z578" s="29">
        <v>8398080</v>
      </c>
      <c r="AA578" s="29">
        <f t="shared" si="186"/>
        <v>3.2053444668996817E-2</v>
      </c>
      <c r="AB578" s="29">
        <v>0</v>
      </c>
      <c r="AC578" s="29">
        <f t="shared" si="187"/>
        <v>0</v>
      </c>
      <c r="AD578" s="29">
        <v>0</v>
      </c>
      <c r="AE578" s="29">
        <f t="shared" si="188"/>
        <v>0</v>
      </c>
      <c r="AF578" s="29">
        <v>0</v>
      </c>
      <c r="AG578" s="29">
        <f t="shared" si="189"/>
        <v>0</v>
      </c>
      <c r="AH578" s="29">
        <v>329955.5625</v>
      </c>
      <c r="AI578" s="29">
        <f t="shared" si="190"/>
        <v>1.3523598093246867E-3</v>
      </c>
      <c r="AJ578" s="29">
        <v>0</v>
      </c>
      <c r="AK578" s="29">
        <f t="shared" si="191"/>
        <v>0</v>
      </c>
      <c r="AL578" s="29">
        <v>0</v>
      </c>
      <c r="AM578" s="29">
        <f t="shared" si="192"/>
        <v>0</v>
      </c>
      <c r="AN578" s="29">
        <v>347636.34375</v>
      </c>
      <c r="AO578" s="29">
        <f t="shared" si="193"/>
        <v>3.0831996606960075E-3</v>
      </c>
      <c r="AP578" s="29">
        <v>0</v>
      </c>
      <c r="AQ578" s="29">
        <f t="shared" si="194"/>
        <v>0</v>
      </c>
      <c r="AR578" s="29">
        <v>0</v>
      </c>
      <c r="AS578" s="29">
        <f t="shared" si="195"/>
        <v>0</v>
      </c>
      <c r="AT578" s="29">
        <v>0</v>
      </c>
      <c r="AU578" s="29">
        <f t="shared" si="196"/>
        <v>0</v>
      </c>
      <c r="AV578" s="29">
        <v>0</v>
      </c>
      <c r="AW578" s="29">
        <f t="shared" si="197"/>
        <v>0</v>
      </c>
    </row>
    <row r="579" spans="1:49">
      <c r="A579" s="2">
        <v>757</v>
      </c>
      <c r="B579" s="2" t="s">
        <v>205</v>
      </c>
      <c r="C579" s="2" t="s">
        <v>782</v>
      </c>
      <c r="D579" s="3">
        <v>355.44</v>
      </c>
      <c r="E579" s="3">
        <v>26.5</v>
      </c>
      <c r="F579" s="29">
        <v>1074162.125</v>
      </c>
      <c r="G579" s="29">
        <f t="shared" si="176"/>
        <v>7.2054360328213628E-3</v>
      </c>
      <c r="H579" s="29">
        <v>8750749</v>
      </c>
      <c r="I579" s="29">
        <f t="shared" si="177"/>
        <v>5.7518422644947192E-2</v>
      </c>
      <c r="J579" s="29">
        <v>0</v>
      </c>
      <c r="K579" s="29">
        <f t="shared" si="178"/>
        <v>0</v>
      </c>
      <c r="L579" s="29">
        <v>0</v>
      </c>
      <c r="M579" s="29">
        <f t="shared" si="179"/>
        <v>0</v>
      </c>
      <c r="N579" s="29">
        <v>0</v>
      </c>
      <c r="O579" s="29">
        <f t="shared" si="180"/>
        <v>0</v>
      </c>
      <c r="P579" s="29">
        <v>0</v>
      </c>
      <c r="Q579" s="29">
        <f t="shared" si="181"/>
        <v>0</v>
      </c>
      <c r="R579" s="29">
        <v>0</v>
      </c>
      <c r="S579" s="29">
        <f t="shared" si="182"/>
        <v>0</v>
      </c>
      <c r="T579" s="29">
        <v>0</v>
      </c>
      <c r="U579" s="29">
        <f t="shared" si="183"/>
        <v>0</v>
      </c>
      <c r="V579" s="29">
        <v>1258782.625</v>
      </c>
      <c r="W579" s="29">
        <f t="shared" si="184"/>
        <v>3.0530147225088663E-3</v>
      </c>
      <c r="X579" s="29">
        <v>0</v>
      </c>
      <c r="Y579" s="29">
        <f t="shared" si="185"/>
        <v>0</v>
      </c>
      <c r="Z579" s="29">
        <v>0</v>
      </c>
      <c r="AA579" s="29">
        <f t="shared" si="186"/>
        <v>0</v>
      </c>
      <c r="AB579" s="29">
        <v>0</v>
      </c>
      <c r="AC579" s="29">
        <f t="shared" si="187"/>
        <v>0</v>
      </c>
      <c r="AD579" s="29">
        <v>923034.5</v>
      </c>
      <c r="AE579" s="29">
        <f t="shared" si="188"/>
        <v>4.3038857551949486E-3</v>
      </c>
      <c r="AF579" s="29">
        <v>0</v>
      </c>
      <c r="AG579" s="29">
        <f t="shared" si="189"/>
        <v>0</v>
      </c>
      <c r="AH579" s="29">
        <v>189473.703125</v>
      </c>
      <c r="AI579" s="29">
        <f t="shared" si="190"/>
        <v>7.7657918262907691E-4</v>
      </c>
      <c r="AJ579" s="29">
        <v>0</v>
      </c>
      <c r="AK579" s="29">
        <f t="shared" si="191"/>
        <v>0</v>
      </c>
      <c r="AL579" s="29">
        <v>0</v>
      </c>
      <c r="AM579" s="29">
        <f t="shared" si="192"/>
        <v>0</v>
      </c>
      <c r="AN579" s="29">
        <v>0</v>
      </c>
      <c r="AO579" s="29">
        <f t="shared" si="193"/>
        <v>0</v>
      </c>
      <c r="AP579" s="29">
        <v>0</v>
      </c>
      <c r="AQ579" s="29">
        <f t="shared" si="194"/>
        <v>0</v>
      </c>
      <c r="AR579" s="29">
        <v>0</v>
      </c>
      <c r="AS579" s="29">
        <f t="shared" si="195"/>
        <v>0</v>
      </c>
      <c r="AT579" s="29">
        <v>0</v>
      </c>
      <c r="AU579" s="29">
        <f t="shared" si="196"/>
        <v>0</v>
      </c>
      <c r="AV579" s="29">
        <v>0</v>
      </c>
      <c r="AW579" s="29">
        <f t="shared" si="197"/>
        <v>0</v>
      </c>
    </row>
    <row r="580" spans="1:49">
      <c r="A580" s="2">
        <v>758</v>
      </c>
      <c r="B580" s="2" t="s">
        <v>205</v>
      </c>
      <c r="C580" s="2" t="s">
        <v>783</v>
      </c>
      <c r="D580" s="3">
        <v>355.44</v>
      </c>
      <c r="E580" s="3">
        <v>26.82</v>
      </c>
      <c r="F580" s="29">
        <v>0</v>
      </c>
      <c r="G580" s="29">
        <f t="shared" ref="G580:G643" si="198">F580/149076630.492187</f>
        <v>0</v>
      </c>
      <c r="H580" s="29">
        <v>0</v>
      </c>
      <c r="I580" s="29">
        <f t="shared" ref="I580:I643" si="199">H580/152138194.992187</f>
        <v>0</v>
      </c>
      <c r="J580" s="29">
        <v>564480</v>
      </c>
      <c r="K580" s="29">
        <f t="shared" ref="K580:K643" si="200">J580/688210563.591797</f>
        <v>8.202140883365078E-4</v>
      </c>
      <c r="L580" s="29">
        <v>3699632.5</v>
      </c>
      <c r="M580" s="29">
        <f t="shared" ref="M580:M643" si="201">L580/877812299.710937</f>
        <v>4.214605447221788E-3</v>
      </c>
      <c r="N580" s="29">
        <v>1427873.625</v>
      </c>
      <c r="O580" s="29">
        <f t="shared" ref="O580:O643" si="202">N580/1038139587.32617</f>
        <v>1.3754158327375109E-3</v>
      </c>
      <c r="P580" s="29">
        <v>2113126</v>
      </c>
      <c r="Q580" s="29">
        <f t="shared" ref="Q580:Q643" si="203">P580/965468982.306641</f>
        <v>2.1887041828640057E-3</v>
      </c>
      <c r="R580" s="29">
        <v>1819400</v>
      </c>
      <c r="S580" s="29">
        <f t="shared" ref="S580:S643" si="204">R580/1069376350.63281</f>
        <v>1.7013654724301309E-3</v>
      </c>
      <c r="T580" s="29">
        <v>1644452.125</v>
      </c>
      <c r="U580" s="29">
        <f t="shared" ref="U580:U643" si="205">T580/985328383.539062</f>
        <v>1.6689381453658368E-3</v>
      </c>
      <c r="V580" s="29">
        <v>148145.46875</v>
      </c>
      <c r="W580" s="29">
        <f t="shared" ref="W580:W643" si="206">V580/412308075.594727</f>
        <v>3.5930770586123015E-4</v>
      </c>
      <c r="X580" s="29">
        <v>0</v>
      </c>
      <c r="Y580" s="29">
        <f t="shared" ref="Y580:Y643" si="207">X580/367778150.210937</f>
        <v>0</v>
      </c>
      <c r="Z580" s="29">
        <v>0</v>
      </c>
      <c r="AA580" s="29">
        <f t="shared" ref="AA580:AA643" si="208">Z580/262002417.734619</f>
        <v>0</v>
      </c>
      <c r="AB580" s="29">
        <v>0</v>
      </c>
      <c r="AC580" s="29">
        <f t="shared" ref="AC580:AC643" si="209">AB580/305687020.464844</f>
        <v>0</v>
      </c>
      <c r="AD580" s="29">
        <v>0</v>
      </c>
      <c r="AE580" s="29">
        <f t="shared" ref="AE580:AE643" si="210">AD580/214465381.402344</f>
        <v>0</v>
      </c>
      <c r="AF580" s="29">
        <v>0</v>
      </c>
      <c r="AG580" s="29">
        <f t="shared" ref="AG580:AG643" si="211">AF580/212276368.335937</f>
        <v>0</v>
      </c>
      <c r="AH580" s="29">
        <v>0</v>
      </c>
      <c r="AI580" s="29">
        <f t="shared" ref="AI580:AI643" si="212">AH580/243985040.242187</f>
        <v>0</v>
      </c>
      <c r="AJ580" s="29">
        <v>0</v>
      </c>
      <c r="AK580" s="29">
        <f t="shared" ref="AK580:AK643" si="213">AJ580/256814236.765625</f>
        <v>0</v>
      </c>
      <c r="AL580" s="29">
        <v>0</v>
      </c>
      <c r="AM580" s="29">
        <f t="shared" ref="AM580:AM643" si="214">AL580/113407809.335937</f>
        <v>0</v>
      </c>
      <c r="AN580" s="29">
        <v>0</v>
      </c>
      <c r="AO580" s="29">
        <f t="shared" ref="AO580:AO643" si="215">AN580/112751810.458984</f>
        <v>0</v>
      </c>
      <c r="AP580" s="29">
        <v>0</v>
      </c>
      <c r="AQ580" s="29">
        <f t="shared" ref="AQ580:AQ643" si="216">AP580/119728051.046875</f>
        <v>0</v>
      </c>
      <c r="AR580" s="29">
        <v>0</v>
      </c>
      <c r="AS580" s="29">
        <f t="shared" ref="AS580:AS643" si="217">AR580/103886955.828125</f>
        <v>0</v>
      </c>
      <c r="AT580" s="29">
        <v>273600.03125</v>
      </c>
      <c r="AU580" s="29">
        <f t="shared" ref="AU580:AU643" si="218">AT580/137875547.931641</f>
        <v>1.9843985054235395E-3</v>
      </c>
      <c r="AV580" s="29">
        <v>704000</v>
      </c>
      <c r="AW580" s="29">
        <f t="shared" ref="AW580:AW643" si="219">AV580/148033987.734375</f>
        <v>4.7556646333355782E-3</v>
      </c>
    </row>
    <row r="581" spans="1:49">
      <c r="A581" s="2">
        <v>759</v>
      </c>
      <c r="B581" s="2" t="s">
        <v>205</v>
      </c>
      <c r="C581" s="2" t="s">
        <v>784</v>
      </c>
      <c r="D581" s="3">
        <v>355.56</v>
      </c>
      <c r="E581" s="3">
        <v>22.78</v>
      </c>
      <c r="F581" s="29">
        <v>0</v>
      </c>
      <c r="G581" s="29">
        <f t="shared" si="198"/>
        <v>0</v>
      </c>
      <c r="H581" s="29">
        <v>0</v>
      </c>
      <c r="I581" s="29">
        <f t="shared" si="199"/>
        <v>0</v>
      </c>
      <c r="J581" s="29">
        <v>0</v>
      </c>
      <c r="K581" s="29">
        <f t="shared" si="200"/>
        <v>0</v>
      </c>
      <c r="L581" s="29">
        <v>0</v>
      </c>
      <c r="M581" s="29">
        <f t="shared" si="201"/>
        <v>0</v>
      </c>
      <c r="N581" s="29">
        <v>0</v>
      </c>
      <c r="O581" s="29">
        <f t="shared" si="202"/>
        <v>0</v>
      </c>
      <c r="P581" s="29">
        <v>0</v>
      </c>
      <c r="Q581" s="29">
        <f t="shared" si="203"/>
        <v>0</v>
      </c>
      <c r="R581" s="29">
        <v>0</v>
      </c>
      <c r="S581" s="29">
        <f t="shared" si="204"/>
        <v>0</v>
      </c>
      <c r="T581" s="29">
        <v>0</v>
      </c>
      <c r="U581" s="29">
        <f t="shared" si="205"/>
        <v>0</v>
      </c>
      <c r="V581" s="29">
        <v>1845822.25</v>
      </c>
      <c r="W581" s="29">
        <f t="shared" si="206"/>
        <v>4.4768035341959389E-3</v>
      </c>
      <c r="X581" s="29">
        <v>3326400</v>
      </c>
      <c r="Y581" s="29">
        <f t="shared" si="207"/>
        <v>9.0445829859445506E-3</v>
      </c>
      <c r="Z581" s="29">
        <v>0</v>
      </c>
      <c r="AA581" s="29">
        <f t="shared" si="208"/>
        <v>0</v>
      </c>
      <c r="AB581" s="29">
        <v>300400</v>
      </c>
      <c r="AC581" s="29">
        <f t="shared" si="209"/>
        <v>9.8270446531617778E-4</v>
      </c>
      <c r="AD581" s="29">
        <v>0</v>
      </c>
      <c r="AE581" s="29">
        <f t="shared" si="210"/>
        <v>0</v>
      </c>
      <c r="AF581" s="29">
        <v>0</v>
      </c>
      <c r="AG581" s="29">
        <f t="shared" si="211"/>
        <v>0</v>
      </c>
      <c r="AH581" s="29">
        <v>0</v>
      </c>
      <c r="AI581" s="29">
        <f t="shared" si="212"/>
        <v>0</v>
      </c>
      <c r="AJ581" s="29">
        <v>0</v>
      </c>
      <c r="AK581" s="29">
        <f t="shared" si="213"/>
        <v>0</v>
      </c>
      <c r="AL581" s="29">
        <v>0</v>
      </c>
      <c r="AM581" s="29">
        <f t="shared" si="214"/>
        <v>0</v>
      </c>
      <c r="AN581" s="29">
        <v>0</v>
      </c>
      <c r="AO581" s="29">
        <f t="shared" si="215"/>
        <v>0</v>
      </c>
      <c r="AP581" s="29">
        <v>0</v>
      </c>
      <c r="AQ581" s="29">
        <f t="shared" si="216"/>
        <v>0</v>
      </c>
      <c r="AR581" s="29">
        <v>0</v>
      </c>
      <c r="AS581" s="29">
        <f t="shared" si="217"/>
        <v>0</v>
      </c>
      <c r="AT581" s="29">
        <v>0</v>
      </c>
      <c r="AU581" s="29">
        <f t="shared" si="218"/>
        <v>0</v>
      </c>
      <c r="AV581" s="29">
        <v>0</v>
      </c>
      <c r="AW581" s="29">
        <f t="shared" si="219"/>
        <v>0</v>
      </c>
    </row>
    <row r="582" spans="1:49">
      <c r="A582" s="2">
        <v>760</v>
      </c>
      <c r="B582" s="2" t="s">
        <v>205</v>
      </c>
      <c r="C582" s="2" t="s">
        <v>785</v>
      </c>
      <c r="D582" s="3">
        <v>355.68</v>
      </c>
      <c r="E582" s="3">
        <v>25.5</v>
      </c>
      <c r="F582" s="29">
        <v>0</v>
      </c>
      <c r="G582" s="29">
        <f t="shared" si="198"/>
        <v>0</v>
      </c>
      <c r="H582" s="29">
        <v>0</v>
      </c>
      <c r="I582" s="29">
        <f t="shared" si="199"/>
        <v>0</v>
      </c>
      <c r="J582" s="29">
        <v>0</v>
      </c>
      <c r="K582" s="29">
        <f t="shared" si="200"/>
        <v>0</v>
      </c>
      <c r="L582" s="29">
        <v>0</v>
      </c>
      <c r="M582" s="29">
        <f t="shared" si="201"/>
        <v>0</v>
      </c>
      <c r="N582" s="29">
        <v>828553.875</v>
      </c>
      <c r="O582" s="29">
        <f t="shared" si="202"/>
        <v>7.9811413138961549E-4</v>
      </c>
      <c r="P582" s="29">
        <v>0</v>
      </c>
      <c r="Q582" s="29">
        <f t="shared" si="203"/>
        <v>0</v>
      </c>
      <c r="R582" s="29">
        <v>0</v>
      </c>
      <c r="S582" s="29">
        <f t="shared" si="204"/>
        <v>0</v>
      </c>
      <c r="T582" s="29">
        <v>0</v>
      </c>
      <c r="U582" s="29">
        <f t="shared" si="205"/>
        <v>0</v>
      </c>
      <c r="V582" s="29">
        <v>0</v>
      </c>
      <c r="W582" s="29">
        <f t="shared" si="206"/>
        <v>0</v>
      </c>
      <c r="X582" s="29">
        <v>0</v>
      </c>
      <c r="Y582" s="29">
        <f t="shared" si="207"/>
        <v>0</v>
      </c>
      <c r="Z582" s="29">
        <v>0</v>
      </c>
      <c r="AA582" s="29">
        <f t="shared" si="208"/>
        <v>0</v>
      </c>
      <c r="AB582" s="29">
        <v>0</v>
      </c>
      <c r="AC582" s="29">
        <f t="shared" si="209"/>
        <v>0</v>
      </c>
      <c r="AD582" s="29">
        <v>123466.671875</v>
      </c>
      <c r="AE582" s="29">
        <f t="shared" si="210"/>
        <v>5.7569511250569864E-4</v>
      </c>
      <c r="AF582" s="29">
        <v>0</v>
      </c>
      <c r="AG582" s="29">
        <f t="shared" si="211"/>
        <v>0</v>
      </c>
      <c r="AH582" s="29">
        <v>0</v>
      </c>
      <c r="AI582" s="29">
        <f t="shared" si="212"/>
        <v>0</v>
      </c>
      <c r="AJ582" s="29">
        <v>0</v>
      </c>
      <c r="AK582" s="29">
        <f t="shared" si="213"/>
        <v>0</v>
      </c>
      <c r="AL582" s="29">
        <v>132800</v>
      </c>
      <c r="AM582" s="29">
        <f t="shared" si="214"/>
        <v>1.170995196694254E-3</v>
      </c>
      <c r="AN582" s="29">
        <v>0</v>
      </c>
      <c r="AO582" s="29">
        <f t="shared" si="215"/>
        <v>0</v>
      </c>
      <c r="AP582" s="29">
        <v>0</v>
      </c>
      <c r="AQ582" s="29">
        <f t="shared" si="216"/>
        <v>0</v>
      </c>
      <c r="AR582" s="29">
        <v>0</v>
      </c>
      <c r="AS582" s="29">
        <f t="shared" si="217"/>
        <v>0</v>
      </c>
      <c r="AT582" s="29">
        <v>0</v>
      </c>
      <c r="AU582" s="29">
        <f t="shared" si="218"/>
        <v>0</v>
      </c>
      <c r="AV582" s="29">
        <v>0</v>
      </c>
      <c r="AW582" s="29">
        <f t="shared" si="219"/>
        <v>0</v>
      </c>
    </row>
    <row r="583" spans="1:49">
      <c r="A583" s="2">
        <v>761</v>
      </c>
      <c r="B583" s="2" t="s">
        <v>205</v>
      </c>
      <c r="C583" s="2" t="s">
        <v>786</v>
      </c>
      <c r="D583" s="3">
        <v>355.68</v>
      </c>
      <c r="E583" s="3">
        <v>26.11</v>
      </c>
      <c r="F583" s="29">
        <v>472475.6875</v>
      </c>
      <c r="G583" s="29">
        <f t="shared" si="198"/>
        <v>3.1693477773148495E-3</v>
      </c>
      <c r="H583" s="29">
        <v>0</v>
      </c>
      <c r="I583" s="29">
        <f t="shared" si="199"/>
        <v>0</v>
      </c>
      <c r="J583" s="29">
        <v>0</v>
      </c>
      <c r="K583" s="29">
        <f t="shared" si="200"/>
        <v>0</v>
      </c>
      <c r="L583" s="29">
        <v>0</v>
      </c>
      <c r="M583" s="29">
        <f t="shared" si="201"/>
        <v>0</v>
      </c>
      <c r="N583" s="29">
        <v>710281.5</v>
      </c>
      <c r="O583" s="29">
        <f t="shared" si="202"/>
        <v>6.8418689420119262E-4</v>
      </c>
      <c r="P583" s="29">
        <v>0</v>
      </c>
      <c r="Q583" s="29">
        <f t="shared" si="203"/>
        <v>0</v>
      </c>
      <c r="R583" s="29">
        <v>0</v>
      </c>
      <c r="S583" s="29">
        <f t="shared" si="204"/>
        <v>0</v>
      </c>
      <c r="T583" s="29">
        <v>0</v>
      </c>
      <c r="U583" s="29">
        <f t="shared" si="205"/>
        <v>0</v>
      </c>
      <c r="V583" s="29">
        <v>654260.875</v>
      </c>
      <c r="W583" s="29">
        <f t="shared" si="206"/>
        <v>1.5868252739320524E-3</v>
      </c>
      <c r="X583" s="29">
        <v>2365630.71875</v>
      </c>
      <c r="Y583" s="29">
        <f t="shared" si="207"/>
        <v>6.4322220267658808E-3</v>
      </c>
      <c r="Z583" s="29">
        <v>0</v>
      </c>
      <c r="AA583" s="29">
        <f t="shared" si="208"/>
        <v>0</v>
      </c>
      <c r="AB583" s="29">
        <v>467600</v>
      </c>
      <c r="AC583" s="29">
        <f t="shared" si="209"/>
        <v>1.5296691344269132E-3</v>
      </c>
      <c r="AD583" s="29">
        <v>5253674</v>
      </c>
      <c r="AE583" s="29">
        <f t="shared" si="210"/>
        <v>2.4496606238486283E-2</v>
      </c>
      <c r="AF583" s="29">
        <v>10016400</v>
      </c>
      <c r="AG583" s="29">
        <f t="shared" si="211"/>
        <v>4.7185657445149957E-2</v>
      </c>
      <c r="AH583" s="29">
        <v>3542709.75</v>
      </c>
      <c r="AI583" s="29">
        <f t="shared" si="212"/>
        <v>1.4520192494111107E-2</v>
      </c>
      <c r="AJ583" s="29">
        <v>5941925</v>
      </c>
      <c r="AK583" s="29">
        <f t="shared" si="213"/>
        <v>2.313705452950705E-2</v>
      </c>
      <c r="AL583" s="29">
        <v>6100457</v>
      </c>
      <c r="AM583" s="29">
        <f t="shared" si="214"/>
        <v>5.3792212685540956E-2</v>
      </c>
      <c r="AN583" s="29">
        <v>13101375</v>
      </c>
      <c r="AO583" s="29">
        <f t="shared" si="215"/>
        <v>0.11619658209183185</v>
      </c>
      <c r="AP583" s="29">
        <v>1640466.6875</v>
      </c>
      <c r="AQ583" s="29">
        <f t="shared" si="216"/>
        <v>1.3701606876217647E-2</v>
      </c>
      <c r="AR583" s="29">
        <v>0</v>
      </c>
      <c r="AS583" s="29">
        <f t="shared" si="217"/>
        <v>0</v>
      </c>
      <c r="AT583" s="29">
        <v>71822.21875</v>
      </c>
      <c r="AU583" s="29">
        <f t="shared" si="218"/>
        <v>5.209206405882036E-4</v>
      </c>
      <c r="AV583" s="29">
        <v>0</v>
      </c>
      <c r="AW583" s="29">
        <f t="shared" si="219"/>
        <v>0</v>
      </c>
    </row>
    <row r="584" spans="1:49">
      <c r="A584" s="2">
        <v>762</v>
      </c>
      <c r="B584" s="2" t="s">
        <v>205</v>
      </c>
      <c r="C584" s="2" t="s">
        <v>787</v>
      </c>
      <c r="D584" s="3">
        <v>355.68</v>
      </c>
      <c r="E584" s="3">
        <v>26.49</v>
      </c>
      <c r="F584" s="29">
        <v>0</v>
      </c>
      <c r="G584" s="29">
        <f t="shared" si="198"/>
        <v>0</v>
      </c>
      <c r="H584" s="29">
        <v>0</v>
      </c>
      <c r="I584" s="29">
        <f t="shared" si="199"/>
        <v>0</v>
      </c>
      <c r="J584" s="29">
        <v>0</v>
      </c>
      <c r="K584" s="29">
        <f t="shared" si="200"/>
        <v>0</v>
      </c>
      <c r="L584" s="29">
        <v>0</v>
      </c>
      <c r="M584" s="29">
        <f t="shared" si="201"/>
        <v>0</v>
      </c>
      <c r="N584" s="29">
        <v>0</v>
      </c>
      <c r="O584" s="29">
        <f t="shared" si="202"/>
        <v>0</v>
      </c>
      <c r="P584" s="29">
        <v>0</v>
      </c>
      <c r="Q584" s="29">
        <f t="shared" si="203"/>
        <v>0</v>
      </c>
      <c r="R584" s="29">
        <v>0</v>
      </c>
      <c r="S584" s="29">
        <f t="shared" si="204"/>
        <v>0</v>
      </c>
      <c r="T584" s="29">
        <v>0</v>
      </c>
      <c r="U584" s="29">
        <f t="shared" si="205"/>
        <v>0</v>
      </c>
      <c r="V584" s="29">
        <v>2386713</v>
      </c>
      <c r="W584" s="29">
        <f t="shared" si="206"/>
        <v>5.7886642083285061E-3</v>
      </c>
      <c r="X584" s="29">
        <v>0</v>
      </c>
      <c r="Y584" s="29">
        <f t="shared" si="207"/>
        <v>0</v>
      </c>
      <c r="Z584" s="29">
        <v>0</v>
      </c>
      <c r="AA584" s="29">
        <f t="shared" si="208"/>
        <v>0</v>
      </c>
      <c r="AB584" s="29">
        <v>0</v>
      </c>
      <c r="AC584" s="29">
        <f t="shared" si="209"/>
        <v>0</v>
      </c>
      <c r="AD584" s="29">
        <v>1481966.625</v>
      </c>
      <c r="AE584" s="29">
        <f t="shared" si="210"/>
        <v>6.9100505420023137E-3</v>
      </c>
      <c r="AF584" s="29">
        <v>0</v>
      </c>
      <c r="AG584" s="29">
        <f t="shared" si="211"/>
        <v>0</v>
      </c>
      <c r="AH584" s="29">
        <v>694231.5625</v>
      </c>
      <c r="AI584" s="29">
        <f t="shared" si="212"/>
        <v>2.8453857736969635E-3</v>
      </c>
      <c r="AJ584" s="29">
        <v>0</v>
      </c>
      <c r="AK584" s="29">
        <f t="shared" si="213"/>
        <v>0</v>
      </c>
      <c r="AL584" s="29">
        <v>0</v>
      </c>
      <c r="AM584" s="29">
        <f t="shared" si="214"/>
        <v>0</v>
      </c>
      <c r="AN584" s="29">
        <v>0</v>
      </c>
      <c r="AO584" s="29">
        <f t="shared" si="215"/>
        <v>0</v>
      </c>
      <c r="AP584" s="29">
        <v>0</v>
      </c>
      <c r="AQ584" s="29">
        <f t="shared" si="216"/>
        <v>0</v>
      </c>
      <c r="AR584" s="29">
        <v>1790723.75</v>
      </c>
      <c r="AS584" s="29">
        <f t="shared" si="217"/>
        <v>1.7237233834848809E-2</v>
      </c>
      <c r="AT584" s="29">
        <v>0</v>
      </c>
      <c r="AU584" s="29">
        <f t="shared" si="218"/>
        <v>0</v>
      </c>
      <c r="AV584" s="29">
        <v>0</v>
      </c>
      <c r="AW584" s="29">
        <f t="shared" si="219"/>
        <v>0</v>
      </c>
    </row>
    <row r="585" spans="1:49">
      <c r="A585" s="2">
        <v>763</v>
      </c>
      <c r="B585" s="2" t="s">
        <v>205</v>
      </c>
      <c r="C585" s="2" t="s">
        <v>788</v>
      </c>
      <c r="D585" s="3">
        <v>355.8</v>
      </c>
      <c r="E585" s="3">
        <v>26.74</v>
      </c>
      <c r="F585" s="29">
        <v>0</v>
      </c>
      <c r="G585" s="29">
        <f t="shared" si="198"/>
        <v>0</v>
      </c>
      <c r="H585" s="29">
        <v>0</v>
      </c>
      <c r="I585" s="29">
        <f t="shared" si="199"/>
        <v>0</v>
      </c>
      <c r="J585" s="29">
        <v>81386.6640625</v>
      </c>
      <c r="K585" s="29">
        <f t="shared" si="200"/>
        <v>1.182583766772482E-4</v>
      </c>
      <c r="L585" s="29">
        <v>0</v>
      </c>
      <c r="M585" s="29">
        <f t="shared" si="201"/>
        <v>0</v>
      </c>
      <c r="N585" s="29">
        <v>106863.1484375</v>
      </c>
      <c r="O585" s="29">
        <f t="shared" si="202"/>
        <v>1.0293716735409011E-4</v>
      </c>
      <c r="P585" s="29">
        <v>0</v>
      </c>
      <c r="Q585" s="29">
        <f t="shared" si="203"/>
        <v>0</v>
      </c>
      <c r="R585" s="29">
        <v>0</v>
      </c>
      <c r="S585" s="29">
        <f t="shared" si="204"/>
        <v>0</v>
      </c>
      <c r="T585" s="29">
        <v>0</v>
      </c>
      <c r="U585" s="29">
        <f t="shared" si="205"/>
        <v>0</v>
      </c>
      <c r="V585" s="29">
        <v>571200</v>
      </c>
      <c r="W585" s="29">
        <f t="shared" si="206"/>
        <v>1.3853718464671883E-3</v>
      </c>
      <c r="X585" s="29">
        <v>0</v>
      </c>
      <c r="Y585" s="29">
        <f t="shared" si="207"/>
        <v>0</v>
      </c>
      <c r="Z585" s="29">
        <v>0</v>
      </c>
      <c r="AA585" s="29">
        <f t="shared" si="208"/>
        <v>0</v>
      </c>
      <c r="AB585" s="29">
        <v>0</v>
      </c>
      <c r="AC585" s="29">
        <f t="shared" si="209"/>
        <v>0</v>
      </c>
      <c r="AD585" s="29">
        <v>0</v>
      </c>
      <c r="AE585" s="29">
        <f t="shared" si="210"/>
        <v>0</v>
      </c>
      <c r="AF585" s="29">
        <v>0</v>
      </c>
      <c r="AG585" s="29">
        <f t="shared" si="211"/>
        <v>0</v>
      </c>
      <c r="AH585" s="29">
        <v>0</v>
      </c>
      <c r="AI585" s="29">
        <f t="shared" si="212"/>
        <v>0</v>
      </c>
      <c r="AJ585" s="29">
        <v>0</v>
      </c>
      <c r="AK585" s="29">
        <f t="shared" si="213"/>
        <v>0</v>
      </c>
      <c r="AL585" s="29">
        <v>0</v>
      </c>
      <c r="AM585" s="29">
        <f t="shared" si="214"/>
        <v>0</v>
      </c>
      <c r="AN585" s="29">
        <v>0</v>
      </c>
      <c r="AO585" s="29">
        <f t="shared" si="215"/>
        <v>0</v>
      </c>
      <c r="AP585" s="29">
        <v>0</v>
      </c>
      <c r="AQ585" s="29">
        <f t="shared" si="216"/>
        <v>0</v>
      </c>
      <c r="AR585" s="29">
        <v>0</v>
      </c>
      <c r="AS585" s="29">
        <f t="shared" si="217"/>
        <v>0</v>
      </c>
      <c r="AT585" s="29">
        <v>0</v>
      </c>
      <c r="AU585" s="29">
        <f t="shared" si="218"/>
        <v>0</v>
      </c>
      <c r="AV585" s="29">
        <v>0</v>
      </c>
      <c r="AW585" s="29">
        <f t="shared" si="219"/>
        <v>0</v>
      </c>
    </row>
    <row r="586" spans="1:49">
      <c r="A586" s="2">
        <v>764</v>
      </c>
      <c r="B586" s="2" t="s">
        <v>205</v>
      </c>
      <c r="C586" s="2" t="s">
        <v>789</v>
      </c>
      <c r="D586" s="3">
        <v>356.16</v>
      </c>
      <c r="E586" s="3">
        <v>24.24</v>
      </c>
      <c r="F586" s="29">
        <v>0</v>
      </c>
      <c r="G586" s="29">
        <f t="shared" si="198"/>
        <v>0</v>
      </c>
      <c r="H586" s="29">
        <v>0</v>
      </c>
      <c r="I586" s="29">
        <f t="shared" si="199"/>
        <v>0</v>
      </c>
      <c r="J586" s="29">
        <v>1447200</v>
      </c>
      <c r="K586" s="29">
        <f t="shared" si="200"/>
        <v>2.1028447928015058E-3</v>
      </c>
      <c r="L586" s="29">
        <v>0</v>
      </c>
      <c r="M586" s="29">
        <f t="shared" si="201"/>
        <v>0</v>
      </c>
      <c r="N586" s="29">
        <v>20363.634765625</v>
      </c>
      <c r="O586" s="29">
        <f t="shared" si="202"/>
        <v>1.9615507407894474E-5</v>
      </c>
      <c r="P586" s="29">
        <v>195000</v>
      </c>
      <c r="Q586" s="29">
        <f t="shared" si="203"/>
        <v>2.0197438092119501E-4</v>
      </c>
      <c r="R586" s="29">
        <v>0</v>
      </c>
      <c r="S586" s="29">
        <f t="shared" si="204"/>
        <v>0</v>
      </c>
      <c r="T586" s="29">
        <v>0</v>
      </c>
      <c r="U586" s="29">
        <f t="shared" si="205"/>
        <v>0</v>
      </c>
      <c r="V586" s="29">
        <v>0</v>
      </c>
      <c r="W586" s="29">
        <f t="shared" si="206"/>
        <v>0</v>
      </c>
      <c r="X586" s="29">
        <v>0</v>
      </c>
      <c r="Y586" s="29">
        <f t="shared" si="207"/>
        <v>0</v>
      </c>
      <c r="Z586" s="29">
        <v>0</v>
      </c>
      <c r="AA586" s="29">
        <f t="shared" si="208"/>
        <v>0</v>
      </c>
      <c r="AB586" s="29">
        <v>542314.3125</v>
      </c>
      <c r="AC586" s="29">
        <f t="shared" si="209"/>
        <v>1.7740835436039382E-3</v>
      </c>
      <c r="AD586" s="29">
        <v>0</v>
      </c>
      <c r="AE586" s="29">
        <f t="shared" si="210"/>
        <v>0</v>
      </c>
      <c r="AF586" s="29">
        <v>0</v>
      </c>
      <c r="AG586" s="29">
        <f t="shared" si="211"/>
        <v>0</v>
      </c>
      <c r="AH586" s="29">
        <v>33733.3359375</v>
      </c>
      <c r="AI586" s="29">
        <f t="shared" si="212"/>
        <v>1.3825985357141267E-4</v>
      </c>
      <c r="AJ586" s="29">
        <v>106971.4296875</v>
      </c>
      <c r="AK586" s="29">
        <f t="shared" si="213"/>
        <v>4.1653231937108205E-4</v>
      </c>
      <c r="AL586" s="29">
        <v>109555.5546875</v>
      </c>
      <c r="AM586" s="29">
        <f t="shared" si="214"/>
        <v>9.6603183968552088E-4</v>
      </c>
      <c r="AN586" s="29">
        <v>0</v>
      </c>
      <c r="AO586" s="29">
        <f t="shared" si="215"/>
        <v>0</v>
      </c>
      <c r="AP586" s="29">
        <v>0</v>
      </c>
      <c r="AQ586" s="29">
        <f t="shared" si="216"/>
        <v>0</v>
      </c>
      <c r="AR586" s="29">
        <v>0</v>
      </c>
      <c r="AS586" s="29">
        <f t="shared" si="217"/>
        <v>0</v>
      </c>
      <c r="AT586" s="29">
        <v>0</v>
      </c>
      <c r="AU586" s="29">
        <f t="shared" si="218"/>
        <v>0</v>
      </c>
      <c r="AV586" s="29">
        <v>0</v>
      </c>
      <c r="AW586" s="29">
        <f t="shared" si="219"/>
        <v>0</v>
      </c>
    </row>
    <row r="587" spans="1:49">
      <c r="A587" s="2">
        <v>765</v>
      </c>
      <c r="B587" s="2" t="s">
        <v>205</v>
      </c>
      <c r="C587" s="2" t="s">
        <v>790</v>
      </c>
      <c r="D587" s="3">
        <v>356.4</v>
      </c>
      <c r="E587" s="3">
        <v>26.07</v>
      </c>
      <c r="F587" s="29">
        <v>0</v>
      </c>
      <c r="G587" s="29">
        <f t="shared" si="198"/>
        <v>0</v>
      </c>
      <c r="H587" s="29">
        <v>0</v>
      </c>
      <c r="I587" s="29">
        <f t="shared" si="199"/>
        <v>0</v>
      </c>
      <c r="J587" s="29">
        <v>0</v>
      </c>
      <c r="K587" s="29">
        <f t="shared" si="200"/>
        <v>0</v>
      </c>
      <c r="L587" s="29">
        <v>0</v>
      </c>
      <c r="M587" s="29">
        <f t="shared" si="201"/>
        <v>0</v>
      </c>
      <c r="N587" s="29">
        <v>409837.03125</v>
      </c>
      <c r="O587" s="29">
        <f t="shared" si="202"/>
        <v>3.9478027449620274E-4</v>
      </c>
      <c r="P587" s="29">
        <v>0</v>
      </c>
      <c r="Q587" s="29">
        <f t="shared" si="203"/>
        <v>0</v>
      </c>
      <c r="R587" s="29">
        <v>0</v>
      </c>
      <c r="S587" s="29">
        <f t="shared" si="204"/>
        <v>0</v>
      </c>
      <c r="T587" s="29">
        <v>0</v>
      </c>
      <c r="U587" s="29">
        <f t="shared" si="205"/>
        <v>0</v>
      </c>
      <c r="V587" s="29">
        <v>0</v>
      </c>
      <c r="W587" s="29">
        <f t="shared" si="206"/>
        <v>0</v>
      </c>
      <c r="X587" s="29">
        <v>0</v>
      </c>
      <c r="Y587" s="29">
        <f t="shared" si="207"/>
        <v>0</v>
      </c>
      <c r="Z587" s="29">
        <v>0</v>
      </c>
      <c r="AA587" s="29">
        <f t="shared" si="208"/>
        <v>0</v>
      </c>
      <c r="AB587" s="29">
        <v>0</v>
      </c>
      <c r="AC587" s="29">
        <f t="shared" si="209"/>
        <v>0</v>
      </c>
      <c r="AD587" s="29">
        <v>538637.0625</v>
      </c>
      <c r="AE587" s="29">
        <f t="shared" si="210"/>
        <v>2.5115338381325957E-3</v>
      </c>
      <c r="AF587" s="29">
        <v>0</v>
      </c>
      <c r="AG587" s="29">
        <f t="shared" si="211"/>
        <v>0</v>
      </c>
      <c r="AH587" s="29">
        <v>883354.8125</v>
      </c>
      <c r="AI587" s="29">
        <f t="shared" si="212"/>
        <v>3.620528584962238E-3</v>
      </c>
      <c r="AJ587" s="29">
        <v>662625</v>
      </c>
      <c r="AK587" s="29">
        <f t="shared" si="213"/>
        <v>2.580172378078587E-3</v>
      </c>
      <c r="AL587" s="29">
        <v>0</v>
      </c>
      <c r="AM587" s="29">
        <f t="shared" si="214"/>
        <v>0</v>
      </c>
      <c r="AN587" s="29">
        <v>0</v>
      </c>
      <c r="AO587" s="29">
        <f t="shared" si="215"/>
        <v>0</v>
      </c>
      <c r="AP587" s="29">
        <v>0</v>
      </c>
      <c r="AQ587" s="29">
        <f t="shared" si="216"/>
        <v>0</v>
      </c>
      <c r="AR587" s="29">
        <v>0</v>
      </c>
      <c r="AS587" s="29">
        <f t="shared" si="217"/>
        <v>0</v>
      </c>
      <c r="AT587" s="29">
        <v>0</v>
      </c>
      <c r="AU587" s="29">
        <f t="shared" si="218"/>
        <v>0</v>
      </c>
      <c r="AV587" s="29">
        <v>0</v>
      </c>
      <c r="AW587" s="29">
        <f t="shared" si="219"/>
        <v>0</v>
      </c>
    </row>
    <row r="588" spans="1:49">
      <c r="A588" s="2">
        <v>766</v>
      </c>
      <c r="B588" s="2" t="s">
        <v>205</v>
      </c>
      <c r="C588" s="2" t="s">
        <v>791</v>
      </c>
      <c r="D588" s="3">
        <v>356.64</v>
      </c>
      <c r="E588" s="3">
        <v>26.11</v>
      </c>
      <c r="F588" s="29">
        <v>0</v>
      </c>
      <c r="G588" s="29">
        <f t="shared" si="198"/>
        <v>0</v>
      </c>
      <c r="H588" s="29">
        <v>0</v>
      </c>
      <c r="I588" s="29">
        <f t="shared" si="199"/>
        <v>0</v>
      </c>
      <c r="J588" s="29">
        <v>0</v>
      </c>
      <c r="K588" s="29">
        <f t="shared" si="200"/>
        <v>0</v>
      </c>
      <c r="L588" s="29">
        <v>0</v>
      </c>
      <c r="M588" s="29">
        <f t="shared" si="201"/>
        <v>0</v>
      </c>
      <c r="N588" s="29">
        <v>46992.59375</v>
      </c>
      <c r="O588" s="29">
        <f t="shared" si="202"/>
        <v>4.526616104779707E-5</v>
      </c>
      <c r="P588" s="29">
        <v>0</v>
      </c>
      <c r="Q588" s="29">
        <f t="shared" si="203"/>
        <v>0</v>
      </c>
      <c r="R588" s="29">
        <v>0</v>
      </c>
      <c r="S588" s="29">
        <f t="shared" si="204"/>
        <v>0</v>
      </c>
      <c r="T588" s="29">
        <v>0</v>
      </c>
      <c r="U588" s="29">
        <f t="shared" si="205"/>
        <v>0</v>
      </c>
      <c r="V588" s="29">
        <v>0</v>
      </c>
      <c r="W588" s="29">
        <f t="shared" si="206"/>
        <v>0</v>
      </c>
      <c r="X588" s="29">
        <v>524356.0625</v>
      </c>
      <c r="Y588" s="29">
        <f t="shared" si="207"/>
        <v>1.4257401158803442E-3</v>
      </c>
      <c r="Z588" s="29">
        <v>0</v>
      </c>
      <c r="AA588" s="29">
        <f t="shared" si="208"/>
        <v>0</v>
      </c>
      <c r="AB588" s="29">
        <v>0</v>
      </c>
      <c r="AC588" s="29">
        <f t="shared" si="209"/>
        <v>0</v>
      </c>
      <c r="AD588" s="29">
        <v>0</v>
      </c>
      <c r="AE588" s="29">
        <f t="shared" si="210"/>
        <v>0</v>
      </c>
      <c r="AF588" s="29">
        <v>1768523.125</v>
      </c>
      <c r="AG588" s="29">
        <f t="shared" si="211"/>
        <v>8.3312294197592073E-3</v>
      </c>
      <c r="AH588" s="29">
        <v>1261161.25</v>
      </c>
      <c r="AI588" s="29">
        <f t="shared" si="212"/>
        <v>5.1690105620743505E-3</v>
      </c>
      <c r="AJ588" s="29">
        <v>1359350</v>
      </c>
      <c r="AK588" s="29">
        <f t="shared" si="213"/>
        <v>5.2931255569004E-3</v>
      </c>
      <c r="AL588" s="29">
        <v>1238914.25</v>
      </c>
      <c r="AM588" s="29">
        <f t="shared" si="214"/>
        <v>1.0924417438750484E-2</v>
      </c>
      <c r="AN588" s="29">
        <v>2669100</v>
      </c>
      <c r="AO588" s="29">
        <f t="shared" si="215"/>
        <v>2.3672347159081272E-2</v>
      </c>
      <c r="AP588" s="29">
        <v>0</v>
      </c>
      <c r="AQ588" s="29">
        <f t="shared" si="216"/>
        <v>0</v>
      </c>
      <c r="AR588" s="29">
        <v>0</v>
      </c>
      <c r="AS588" s="29">
        <f t="shared" si="217"/>
        <v>0</v>
      </c>
      <c r="AT588" s="29">
        <v>0</v>
      </c>
      <c r="AU588" s="29">
        <f t="shared" si="218"/>
        <v>0</v>
      </c>
      <c r="AV588" s="29">
        <v>0</v>
      </c>
      <c r="AW588" s="29">
        <f t="shared" si="219"/>
        <v>0</v>
      </c>
    </row>
    <row r="589" spans="1:49">
      <c r="A589" s="2">
        <v>767</v>
      </c>
      <c r="B589" s="2" t="s">
        <v>205</v>
      </c>
      <c r="C589" s="2" t="s">
        <v>792</v>
      </c>
      <c r="D589" s="3">
        <v>357</v>
      </c>
      <c r="E589" s="3">
        <v>26.27</v>
      </c>
      <c r="F589" s="29">
        <v>0</v>
      </c>
      <c r="G589" s="29">
        <f t="shared" si="198"/>
        <v>0</v>
      </c>
      <c r="H589" s="29">
        <v>0</v>
      </c>
      <c r="I589" s="29">
        <f t="shared" si="199"/>
        <v>0</v>
      </c>
      <c r="J589" s="29">
        <v>0</v>
      </c>
      <c r="K589" s="29">
        <f t="shared" si="200"/>
        <v>0</v>
      </c>
      <c r="L589" s="29">
        <v>0</v>
      </c>
      <c r="M589" s="29">
        <f t="shared" si="201"/>
        <v>0</v>
      </c>
      <c r="N589" s="29">
        <v>0</v>
      </c>
      <c r="O589" s="29">
        <f t="shared" si="202"/>
        <v>0</v>
      </c>
      <c r="P589" s="29">
        <v>0</v>
      </c>
      <c r="Q589" s="29">
        <f t="shared" si="203"/>
        <v>0</v>
      </c>
      <c r="R589" s="29">
        <v>0</v>
      </c>
      <c r="S589" s="29">
        <f t="shared" si="204"/>
        <v>0</v>
      </c>
      <c r="T589" s="29">
        <v>0</v>
      </c>
      <c r="U589" s="29">
        <f t="shared" si="205"/>
        <v>0</v>
      </c>
      <c r="V589" s="29">
        <v>0</v>
      </c>
      <c r="W589" s="29">
        <f t="shared" si="206"/>
        <v>0</v>
      </c>
      <c r="X589" s="29">
        <v>166153.84375</v>
      </c>
      <c r="Y589" s="29">
        <f t="shared" si="207"/>
        <v>4.5177736538917123E-4</v>
      </c>
      <c r="Z589" s="29">
        <v>0</v>
      </c>
      <c r="AA589" s="29">
        <f t="shared" si="208"/>
        <v>0</v>
      </c>
      <c r="AB589" s="29">
        <v>0</v>
      </c>
      <c r="AC589" s="29">
        <f t="shared" si="209"/>
        <v>0</v>
      </c>
      <c r="AD589" s="29">
        <v>160233.328125</v>
      </c>
      <c r="AE589" s="29">
        <f t="shared" si="210"/>
        <v>7.4712910343509981E-4</v>
      </c>
      <c r="AF589" s="29">
        <v>0</v>
      </c>
      <c r="AG589" s="29">
        <f t="shared" si="211"/>
        <v>0</v>
      </c>
      <c r="AH589" s="29">
        <v>0</v>
      </c>
      <c r="AI589" s="29">
        <f t="shared" si="212"/>
        <v>0</v>
      </c>
      <c r="AJ589" s="29">
        <v>0</v>
      </c>
      <c r="AK589" s="29">
        <f t="shared" si="213"/>
        <v>0</v>
      </c>
      <c r="AL589" s="29">
        <v>0</v>
      </c>
      <c r="AM589" s="29">
        <f t="shared" si="214"/>
        <v>0</v>
      </c>
      <c r="AN589" s="29">
        <v>0</v>
      </c>
      <c r="AO589" s="29">
        <f t="shared" si="215"/>
        <v>0</v>
      </c>
      <c r="AP589" s="29">
        <v>0</v>
      </c>
      <c r="AQ589" s="29">
        <f t="shared" si="216"/>
        <v>0</v>
      </c>
      <c r="AR589" s="29">
        <v>0</v>
      </c>
      <c r="AS589" s="29">
        <f t="shared" si="217"/>
        <v>0</v>
      </c>
      <c r="AT589" s="29">
        <v>0</v>
      </c>
      <c r="AU589" s="29">
        <f t="shared" si="218"/>
        <v>0</v>
      </c>
      <c r="AV589" s="29">
        <v>0</v>
      </c>
      <c r="AW589" s="29">
        <f t="shared" si="219"/>
        <v>0</v>
      </c>
    </row>
    <row r="590" spans="1:49">
      <c r="A590" s="2">
        <v>768</v>
      </c>
      <c r="B590" s="2" t="s">
        <v>205</v>
      </c>
      <c r="C590" s="2" t="s">
        <v>793</v>
      </c>
      <c r="D590" s="3">
        <v>357.36</v>
      </c>
      <c r="E590" s="3">
        <v>26.7</v>
      </c>
      <c r="F590" s="29">
        <v>0</v>
      </c>
      <c r="G590" s="29">
        <f t="shared" si="198"/>
        <v>0</v>
      </c>
      <c r="H590" s="29">
        <v>0</v>
      </c>
      <c r="I590" s="29">
        <f t="shared" si="199"/>
        <v>0</v>
      </c>
      <c r="J590" s="29">
        <v>0</v>
      </c>
      <c r="K590" s="29">
        <f t="shared" si="200"/>
        <v>0</v>
      </c>
      <c r="L590" s="29">
        <v>554205.375</v>
      </c>
      <c r="M590" s="29">
        <f t="shared" si="201"/>
        <v>6.3134838186079125E-4</v>
      </c>
      <c r="N590" s="29">
        <v>0</v>
      </c>
      <c r="O590" s="29">
        <f t="shared" si="202"/>
        <v>0</v>
      </c>
      <c r="P590" s="29">
        <v>157925.921875</v>
      </c>
      <c r="Q590" s="29">
        <f t="shared" si="203"/>
        <v>1.6357430924160069E-4</v>
      </c>
      <c r="R590" s="29">
        <v>0</v>
      </c>
      <c r="S590" s="29">
        <f t="shared" si="204"/>
        <v>0</v>
      </c>
      <c r="T590" s="29">
        <v>68104.3515625</v>
      </c>
      <c r="U590" s="29">
        <f t="shared" si="205"/>
        <v>6.9118430667637509E-5</v>
      </c>
      <c r="V590" s="29">
        <v>0</v>
      </c>
      <c r="W590" s="29">
        <f t="shared" si="206"/>
        <v>0</v>
      </c>
      <c r="X590" s="29">
        <v>0</v>
      </c>
      <c r="Y590" s="29">
        <f t="shared" si="207"/>
        <v>0</v>
      </c>
      <c r="Z590" s="29">
        <v>0</v>
      </c>
      <c r="AA590" s="29">
        <f t="shared" si="208"/>
        <v>0</v>
      </c>
      <c r="AB590" s="29">
        <v>0</v>
      </c>
      <c r="AC590" s="29">
        <f t="shared" si="209"/>
        <v>0</v>
      </c>
      <c r="AD590" s="29">
        <v>0</v>
      </c>
      <c r="AE590" s="29">
        <f t="shared" si="210"/>
        <v>0</v>
      </c>
      <c r="AF590" s="29">
        <v>0</v>
      </c>
      <c r="AG590" s="29">
        <f t="shared" si="211"/>
        <v>0</v>
      </c>
      <c r="AH590" s="29">
        <v>0</v>
      </c>
      <c r="AI590" s="29">
        <f t="shared" si="212"/>
        <v>0</v>
      </c>
      <c r="AJ590" s="29">
        <v>0</v>
      </c>
      <c r="AK590" s="29">
        <f t="shared" si="213"/>
        <v>0</v>
      </c>
      <c r="AL590" s="29">
        <v>0</v>
      </c>
      <c r="AM590" s="29">
        <f t="shared" si="214"/>
        <v>0</v>
      </c>
      <c r="AN590" s="29">
        <v>0</v>
      </c>
      <c r="AO590" s="29">
        <f t="shared" si="215"/>
        <v>0</v>
      </c>
      <c r="AP590" s="29">
        <v>0</v>
      </c>
      <c r="AQ590" s="29">
        <f t="shared" si="216"/>
        <v>0</v>
      </c>
      <c r="AR590" s="29">
        <v>0</v>
      </c>
      <c r="AS590" s="29">
        <f t="shared" si="217"/>
        <v>0</v>
      </c>
      <c r="AT590" s="29">
        <v>0</v>
      </c>
      <c r="AU590" s="29">
        <f t="shared" si="218"/>
        <v>0</v>
      </c>
      <c r="AV590" s="29">
        <v>100488.8828125</v>
      </c>
      <c r="AW590" s="29">
        <f t="shared" si="219"/>
        <v>6.7882304834490019E-4</v>
      </c>
    </row>
    <row r="591" spans="1:49">
      <c r="A591" s="2">
        <v>769</v>
      </c>
      <c r="B591" s="2" t="s">
        <v>205</v>
      </c>
      <c r="C591" s="2" t="s">
        <v>794</v>
      </c>
      <c r="D591" s="3">
        <v>365.52</v>
      </c>
      <c r="E591" s="3">
        <v>20.29</v>
      </c>
      <c r="F591" s="29">
        <v>0</v>
      </c>
      <c r="G591" s="29">
        <f t="shared" si="198"/>
        <v>0</v>
      </c>
      <c r="H591" s="29">
        <v>0</v>
      </c>
      <c r="I591" s="29">
        <f t="shared" si="199"/>
        <v>0</v>
      </c>
      <c r="J591" s="29">
        <v>0</v>
      </c>
      <c r="K591" s="29">
        <f t="shared" si="200"/>
        <v>0</v>
      </c>
      <c r="L591" s="29">
        <v>0</v>
      </c>
      <c r="M591" s="29">
        <f t="shared" si="201"/>
        <v>0</v>
      </c>
      <c r="N591" s="29">
        <v>0</v>
      </c>
      <c r="O591" s="29">
        <f t="shared" si="202"/>
        <v>0</v>
      </c>
      <c r="P591" s="29">
        <v>0</v>
      </c>
      <c r="Q591" s="29">
        <f t="shared" si="203"/>
        <v>0</v>
      </c>
      <c r="R591" s="29">
        <v>0</v>
      </c>
      <c r="S591" s="29">
        <f t="shared" si="204"/>
        <v>0</v>
      </c>
      <c r="T591" s="29">
        <v>0</v>
      </c>
      <c r="U591" s="29">
        <f t="shared" si="205"/>
        <v>0</v>
      </c>
      <c r="V591" s="29">
        <v>0</v>
      </c>
      <c r="W591" s="29">
        <f t="shared" si="206"/>
        <v>0</v>
      </c>
      <c r="X591" s="29">
        <v>0</v>
      </c>
      <c r="Y591" s="29">
        <f t="shared" si="207"/>
        <v>0</v>
      </c>
      <c r="Z591" s="29">
        <v>0</v>
      </c>
      <c r="AA591" s="29">
        <f t="shared" si="208"/>
        <v>0</v>
      </c>
      <c r="AB591" s="29">
        <v>0</v>
      </c>
      <c r="AC591" s="29">
        <f t="shared" si="209"/>
        <v>0</v>
      </c>
      <c r="AD591" s="29">
        <v>0</v>
      </c>
      <c r="AE591" s="29">
        <f t="shared" si="210"/>
        <v>0</v>
      </c>
      <c r="AF591" s="29">
        <v>0</v>
      </c>
      <c r="AG591" s="29">
        <f t="shared" si="211"/>
        <v>0</v>
      </c>
      <c r="AH591" s="29">
        <v>0</v>
      </c>
      <c r="AI591" s="29">
        <f t="shared" si="212"/>
        <v>0</v>
      </c>
      <c r="AJ591" s="29">
        <v>0</v>
      </c>
      <c r="AK591" s="29">
        <f t="shared" si="213"/>
        <v>0</v>
      </c>
      <c r="AL591" s="29">
        <v>828285.75</v>
      </c>
      <c r="AM591" s="29">
        <f t="shared" si="214"/>
        <v>7.3036041772612777E-3</v>
      </c>
      <c r="AN591" s="29">
        <v>740250</v>
      </c>
      <c r="AO591" s="29">
        <f t="shared" si="215"/>
        <v>6.5653047785807616E-3</v>
      </c>
      <c r="AP591" s="29">
        <v>0</v>
      </c>
      <c r="AQ591" s="29">
        <f t="shared" si="216"/>
        <v>0</v>
      </c>
      <c r="AR591" s="29">
        <v>0</v>
      </c>
      <c r="AS591" s="29">
        <f t="shared" si="217"/>
        <v>0</v>
      </c>
      <c r="AT591" s="29">
        <v>0</v>
      </c>
      <c r="AU591" s="29">
        <f t="shared" si="218"/>
        <v>0</v>
      </c>
      <c r="AV591" s="29">
        <v>0</v>
      </c>
      <c r="AW591" s="29">
        <f t="shared" si="219"/>
        <v>0</v>
      </c>
    </row>
    <row r="592" spans="1:49">
      <c r="A592" s="2">
        <v>770</v>
      </c>
      <c r="B592" s="2" t="s">
        <v>205</v>
      </c>
      <c r="C592" s="2" t="s">
        <v>795</v>
      </c>
      <c r="D592" s="3">
        <v>370.32</v>
      </c>
      <c r="E592" s="3">
        <v>23.35</v>
      </c>
      <c r="F592" s="29">
        <v>0</v>
      </c>
      <c r="G592" s="29">
        <f t="shared" si="198"/>
        <v>0</v>
      </c>
      <c r="H592" s="29">
        <v>0</v>
      </c>
      <c r="I592" s="29">
        <f t="shared" si="199"/>
        <v>0</v>
      </c>
      <c r="J592" s="29">
        <v>0</v>
      </c>
      <c r="K592" s="29">
        <f t="shared" si="200"/>
        <v>0</v>
      </c>
      <c r="L592" s="29">
        <v>0</v>
      </c>
      <c r="M592" s="29">
        <f t="shared" si="201"/>
        <v>0</v>
      </c>
      <c r="N592" s="29">
        <v>0</v>
      </c>
      <c r="O592" s="29">
        <f t="shared" si="202"/>
        <v>0</v>
      </c>
      <c r="P592" s="29">
        <v>0</v>
      </c>
      <c r="Q592" s="29">
        <f t="shared" si="203"/>
        <v>0</v>
      </c>
      <c r="R592" s="29">
        <v>0</v>
      </c>
      <c r="S592" s="29">
        <f t="shared" si="204"/>
        <v>0</v>
      </c>
      <c r="T592" s="29">
        <v>0</v>
      </c>
      <c r="U592" s="29">
        <f t="shared" si="205"/>
        <v>0</v>
      </c>
      <c r="V592" s="29">
        <v>0</v>
      </c>
      <c r="W592" s="29">
        <f t="shared" si="206"/>
        <v>0</v>
      </c>
      <c r="X592" s="29">
        <v>0</v>
      </c>
      <c r="Y592" s="29">
        <f t="shared" si="207"/>
        <v>0</v>
      </c>
      <c r="Z592" s="29">
        <v>0</v>
      </c>
      <c r="AA592" s="29">
        <f t="shared" si="208"/>
        <v>0</v>
      </c>
      <c r="AB592" s="29">
        <v>0</v>
      </c>
      <c r="AC592" s="29">
        <f t="shared" si="209"/>
        <v>0</v>
      </c>
      <c r="AD592" s="29">
        <v>0</v>
      </c>
      <c r="AE592" s="29">
        <f t="shared" si="210"/>
        <v>0</v>
      </c>
      <c r="AF592" s="29">
        <v>0</v>
      </c>
      <c r="AG592" s="29">
        <f t="shared" si="211"/>
        <v>0</v>
      </c>
      <c r="AH592" s="29">
        <v>0</v>
      </c>
      <c r="AI592" s="29">
        <f t="shared" si="212"/>
        <v>0</v>
      </c>
      <c r="AJ592" s="29">
        <v>140544</v>
      </c>
      <c r="AK592" s="29">
        <f t="shared" si="213"/>
        <v>5.4725938004855982E-4</v>
      </c>
      <c r="AL592" s="29">
        <v>0</v>
      </c>
      <c r="AM592" s="29">
        <f t="shared" si="214"/>
        <v>0</v>
      </c>
      <c r="AN592" s="29">
        <v>0</v>
      </c>
      <c r="AO592" s="29">
        <f t="shared" si="215"/>
        <v>0</v>
      </c>
      <c r="AP592" s="29">
        <v>0</v>
      </c>
      <c r="AQ592" s="29">
        <f t="shared" si="216"/>
        <v>0</v>
      </c>
      <c r="AR592" s="29">
        <v>0</v>
      </c>
      <c r="AS592" s="29">
        <f t="shared" si="217"/>
        <v>0</v>
      </c>
      <c r="AT592" s="29">
        <v>0</v>
      </c>
      <c r="AU592" s="29">
        <f t="shared" si="218"/>
        <v>0</v>
      </c>
      <c r="AV592" s="29">
        <v>0</v>
      </c>
      <c r="AW592" s="29">
        <f t="shared" si="219"/>
        <v>0</v>
      </c>
    </row>
    <row r="593" spans="1:49">
      <c r="A593" s="2">
        <v>771</v>
      </c>
      <c r="B593" s="2" t="s">
        <v>205</v>
      </c>
      <c r="C593" s="2" t="s">
        <v>796</v>
      </c>
      <c r="D593" s="3">
        <v>371.28</v>
      </c>
      <c r="E593" s="3">
        <v>25.85</v>
      </c>
      <c r="F593" s="29">
        <v>0</v>
      </c>
      <c r="G593" s="29">
        <f t="shared" si="198"/>
        <v>0</v>
      </c>
      <c r="H593" s="29">
        <v>0</v>
      </c>
      <c r="I593" s="29">
        <f t="shared" si="199"/>
        <v>0</v>
      </c>
      <c r="J593" s="29">
        <v>0</v>
      </c>
      <c r="K593" s="29">
        <f t="shared" si="200"/>
        <v>0</v>
      </c>
      <c r="L593" s="29">
        <v>0</v>
      </c>
      <c r="M593" s="29">
        <f t="shared" si="201"/>
        <v>0</v>
      </c>
      <c r="N593" s="29">
        <v>0</v>
      </c>
      <c r="O593" s="29">
        <f t="shared" si="202"/>
        <v>0</v>
      </c>
      <c r="P593" s="29">
        <v>0</v>
      </c>
      <c r="Q593" s="29">
        <f t="shared" si="203"/>
        <v>0</v>
      </c>
      <c r="R593" s="29">
        <v>0</v>
      </c>
      <c r="S593" s="29">
        <f t="shared" si="204"/>
        <v>0</v>
      </c>
      <c r="T593" s="29">
        <v>0</v>
      </c>
      <c r="U593" s="29">
        <f t="shared" si="205"/>
        <v>0</v>
      </c>
      <c r="V593" s="29">
        <v>0</v>
      </c>
      <c r="W593" s="29">
        <f t="shared" si="206"/>
        <v>0</v>
      </c>
      <c r="X593" s="29">
        <v>0</v>
      </c>
      <c r="Y593" s="29">
        <f t="shared" si="207"/>
        <v>0</v>
      </c>
      <c r="Z593" s="29">
        <v>0</v>
      </c>
      <c r="AA593" s="29">
        <f t="shared" si="208"/>
        <v>0</v>
      </c>
      <c r="AB593" s="29">
        <v>0</v>
      </c>
      <c r="AC593" s="29">
        <f t="shared" si="209"/>
        <v>0</v>
      </c>
      <c r="AD593" s="29">
        <v>0</v>
      </c>
      <c r="AE593" s="29">
        <f t="shared" si="210"/>
        <v>0</v>
      </c>
      <c r="AF593" s="29">
        <v>0</v>
      </c>
      <c r="AG593" s="29">
        <f t="shared" si="211"/>
        <v>0</v>
      </c>
      <c r="AH593" s="29">
        <v>0</v>
      </c>
      <c r="AI593" s="29">
        <f t="shared" si="212"/>
        <v>0</v>
      </c>
      <c r="AJ593" s="29">
        <v>0</v>
      </c>
      <c r="AK593" s="29">
        <f t="shared" si="213"/>
        <v>0</v>
      </c>
      <c r="AL593" s="29">
        <v>1196201.109375</v>
      </c>
      <c r="AM593" s="29">
        <f t="shared" si="214"/>
        <v>1.0547784287337825E-2</v>
      </c>
      <c r="AN593" s="29">
        <v>1208072.75</v>
      </c>
      <c r="AO593" s="29">
        <f t="shared" si="215"/>
        <v>1.0714442145826683E-2</v>
      </c>
      <c r="AP593" s="29">
        <v>0</v>
      </c>
      <c r="AQ593" s="29">
        <f t="shared" si="216"/>
        <v>0</v>
      </c>
      <c r="AR593" s="29">
        <v>0</v>
      </c>
      <c r="AS593" s="29">
        <f t="shared" si="217"/>
        <v>0</v>
      </c>
      <c r="AT593" s="29">
        <v>0</v>
      </c>
      <c r="AU593" s="29">
        <f t="shared" si="218"/>
        <v>0</v>
      </c>
      <c r="AV593" s="29">
        <v>0</v>
      </c>
      <c r="AW593" s="29">
        <f t="shared" si="219"/>
        <v>0</v>
      </c>
    </row>
    <row r="594" spans="1:49">
      <c r="A594" s="2">
        <v>772</v>
      </c>
      <c r="B594" s="2" t="s">
        <v>205</v>
      </c>
      <c r="C594" s="2" t="s">
        <v>797</v>
      </c>
      <c r="D594" s="3">
        <v>371.28</v>
      </c>
      <c r="E594" s="3">
        <v>26.77</v>
      </c>
      <c r="F594" s="29">
        <v>0</v>
      </c>
      <c r="G594" s="29">
        <f t="shared" si="198"/>
        <v>0</v>
      </c>
      <c r="H594" s="29">
        <v>0</v>
      </c>
      <c r="I594" s="29">
        <f t="shared" si="199"/>
        <v>0</v>
      </c>
      <c r="J594" s="29">
        <v>0</v>
      </c>
      <c r="K594" s="29">
        <f t="shared" si="200"/>
        <v>0</v>
      </c>
      <c r="L594" s="29">
        <v>112258.0625</v>
      </c>
      <c r="M594" s="29">
        <f t="shared" si="201"/>
        <v>1.2788390244357079E-4</v>
      </c>
      <c r="N594" s="29">
        <v>376500</v>
      </c>
      <c r="O594" s="29">
        <f t="shared" si="202"/>
        <v>3.626679924322244E-4</v>
      </c>
      <c r="P594" s="29">
        <v>0</v>
      </c>
      <c r="Q594" s="29">
        <f t="shared" si="203"/>
        <v>0</v>
      </c>
      <c r="R594" s="29">
        <v>172480</v>
      </c>
      <c r="S594" s="29">
        <f t="shared" si="204"/>
        <v>1.6129026969591566E-4</v>
      </c>
      <c r="T594" s="29">
        <v>896000</v>
      </c>
      <c r="U594" s="29">
        <f t="shared" si="205"/>
        <v>9.0934150986474583E-4</v>
      </c>
      <c r="V594" s="29">
        <v>0</v>
      </c>
      <c r="W594" s="29">
        <f t="shared" si="206"/>
        <v>0</v>
      </c>
      <c r="X594" s="29">
        <v>0</v>
      </c>
      <c r="Y594" s="29">
        <f t="shared" si="207"/>
        <v>0</v>
      </c>
      <c r="Z594" s="29">
        <v>0</v>
      </c>
      <c r="AA594" s="29">
        <f t="shared" si="208"/>
        <v>0</v>
      </c>
      <c r="AB594" s="29">
        <v>0</v>
      </c>
      <c r="AC594" s="29">
        <f t="shared" si="209"/>
        <v>0</v>
      </c>
      <c r="AD594" s="29">
        <v>74666.671875</v>
      </c>
      <c r="AE594" s="29">
        <f t="shared" si="210"/>
        <v>3.4815256143798292E-4</v>
      </c>
      <c r="AF594" s="29">
        <v>0</v>
      </c>
      <c r="AG594" s="29">
        <f t="shared" si="211"/>
        <v>0</v>
      </c>
      <c r="AH594" s="29">
        <v>0</v>
      </c>
      <c r="AI594" s="29">
        <f t="shared" si="212"/>
        <v>0</v>
      </c>
      <c r="AJ594" s="29">
        <v>0</v>
      </c>
      <c r="AK594" s="29">
        <f t="shared" si="213"/>
        <v>0</v>
      </c>
      <c r="AL594" s="29">
        <v>0</v>
      </c>
      <c r="AM594" s="29">
        <f t="shared" si="214"/>
        <v>0</v>
      </c>
      <c r="AN594" s="29">
        <v>0</v>
      </c>
      <c r="AO594" s="29">
        <f t="shared" si="215"/>
        <v>0</v>
      </c>
      <c r="AP594" s="29">
        <v>0</v>
      </c>
      <c r="AQ594" s="29">
        <f t="shared" si="216"/>
        <v>0</v>
      </c>
      <c r="AR594" s="29">
        <v>0</v>
      </c>
      <c r="AS594" s="29">
        <f t="shared" si="217"/>
        <v>0</v>
      </c>
      <c r="AT594" s="29">
        <v>0</v>
      </c>
      <c r="AU594" s="29">
        <f t="shared" si="218"/>
        <v>0</v>
      </c>
      <c r="AV594" s="29">
        <v>0</v>
      </c>
      <c r="AW594" s="29">
        <f t="shared" si="219"/>
        <v>0</v>
      </c>
    </row>
    <row r="595" spans="1:49">
      <c r="A595" s="2">
        <v>773</v>
      </c>
      <c r="B595" s="2" t="s">
        <v>205</v>
      </c>
      <c r="C595" s="2" t="s">
        <v>798</v>
      </c>
      <c r="D595" s="3">
        <v>371.4</v>
      </c>
      <c r="E595" s="3">
        <v>24.22</v>
      </c>
      <c r="F595" s="29">
        <v>5303808</v>
      </c>
      <c r="G595" s="29">
        <f t="shared" si="198"/>
        <v>3.5577729269095394E-2</v>
      </c>
      <c r="H595" s="29">
        <v>0</v>
      </c>
      <c r="I595" s="29">
        <f t="shared" si="199"/>
        <v>0</v>
      </c>
      <c r="J595" s="29">
        <v>8107692.5</v>
      </c>
      <c r="K595" s="29">
        <f t="shared" si="200"/>
        <v>1.1780831229450542E-2</v>
      </c>
      <c r="L595" s="29">
        <v>7599343</v>
      </c>
      <c r="M595" s="29">
        <f t="shared" si="201"/>
        <v>8.6571388923377558E-3</v>
      </c>
      <c r="N595" s="29">
        <v>311200</v>
      </c>
      <c r="O595" s="29">
        <f t="shared" si="202"/>
        <v>2.9976700994663541E-4</v>
      </c>
      <c r="P595" s="29">
        <v>528044.4375</v>
      </c>
      <c r="Q595" s="29">
        <f t="shared" si="203"/>
        <v>5.4693050442534952E-4</v>
      </c>
      <c r="R595" s="29">
        <v>3479341.25</v>
      </c>
      <c r="S595" s="29">
        <f t="shared" si="204"/>
        <v>3.2536171647531559E-3</v>
      </c>
      <c r="T595" s="29">
        <v>0</v>
      </c>
      <c r="U595" s="29">
        <f t="shared" si="205"/>
        <v>0</v>
      </c>
      <c r="V595" s="29">
        <v>0</v>
      </c>
      <c r="W595" s="29">
        <f t="shared" si="206"/>
        <v>0</v>
      </c>
      <c r="X595" s="29">
        <v>4493568</v>
      </c>
      <c r="Y595" s="29">
        <f t="shared" si="207"/>
        <v>1.2218148352268181E-2</v>
      </c>
      <c r="Z595" s="29">
        <v>756363.625</v>
      </c>
      <c r="AA595" s="29">
        <f t="shared" si="208"/>
        <v>2.8868574249803951E-3</v>
      </c>
      <c r="AB595" s="29">
        <v>0</v>
      </c>
      <c r="AC595" s="29">
        <f t="shared" si="209"/>
        <v>0</v>
      </c>
      <c r="AD595" s="29">
        <v>0</v>
      </c>
      <c r="AE595" s="29">
        <f t="shared" si="210"/>
        <v>0</v>
      </c>
      <c r="AF595" s="29">
        <v>0</v>
      </c>
      <c r="AG595" s="29">
        <f t="shared" si="211"/>
        <v>0</v>
      </c>
      <c r="AH595" s="29">
        <v>0</v>
      </c>
      <c r="AI595" s="29">
        <f t="shared" si="212"/>
        <v>0</v>
      </c>
      <c r="AJ595" s="29">
        <v>494000</v>
      </c>
      <c r="AK595" s="29">
        <f t="shared" si="213"/>
        <v>1.9235693714707747E-3</v>
      </c>
      <c r="AL595" s="29">
        <v>268800</v>
      </c>
      <c r="AM595" s="29">
        <f t="shared" si="214"/>
        <v>2.3702071451160807E-3</v>
      </c>
      <c r="AN595" s="29">
        <v>753454.5625</v>
      </c>
      <c r="AO595" s="29">
        <f t="shared" si="215"/>
        <v>6.6824165344474534E-3</v>
      </c>
      <c r="AP595" s="29">
        <v>0</v>
      </c>
      <c r="AQ595" s="29">
        <f t="shared" si="216"/>
        <v>0</v>
      </c>
      <c r="AR595" s="29">
        <v>0</v>
      </c>
      <c r="AS595" s="29">
        <f t="shared" si="217"/>
        <v>0</v>
      </c>
      <c r="AT595" s="29">
        <v>0</v>
      </c>
      <c r="AU595" s="29">
        <f t="shared" si="218"/>
        <v>0</v>
      </c>
      <c r="AV595" s="29">
        <v>0</v>
      </c>
      <c r="AW595" s="29">
        <f t="shared" si="219"/>
        <v>0</v>
      </c>
    </row>
    <row r="596" spans="1:49">
      <c r="A596" s="2">
        <v>774</v>
      </c>
      <c r="B596" s="2" t="s">
        <v>205</v>
      </c>
      <c r="C596" s="2" t="s">
        <v>799</v>
      </c>
      <c r="D596" s="3">
        <v>371.52</v>
      </c>
      <c r="E596" s="3">
        <v>16.38</v>
      </c>
      <c r="F596" s="29">
        <v>61199.99609375</v>
      </c>
      <c r="G596" s="29">
        <f t="shared" si="198"/>
        <v>4.1052709530456854E-4</v>
      </c>
      <c r="H596" s="29">
        <v>706500</v>
      </c>
      <c r="I596" s="29">
        <f t="shared" si="199"/>
        <v>4.6438042730576768E-3</v>
      </c>
      <c r="J596" s="29">
        <v>529066.671875</v>
      </c>
      <c r="K596" s="29">
        <f t="shared" si="200"/>
        <v>7.6875697622800349E-4</v>
      </c>
      <c r="L596" s="29">
        <v>553454.53125</v>
      </c>
      <c r="M596" s="29">
        <f t="shared" si="201"/>
        <v>6.304930238870567E-4</v>
      </c>
      <c r="N596" s="29">
        <v>550153.875</v>
      </c>
      <c r="O596" s="29">
        <f t="shared" si="202"/>
        <v>5.2994210192578741E-4</v>
      </c>
      <c r="P596" s="29">
        <v>340971.4375</v>
      </c>
      <c r="Q596" s="29">
        <f t="shared" si="203"/>
        <v>3.5316664103011508E-4</v>
      </c>
      <c r="R596" s="29">
        <v>525090.875</v>
      </c>
      <c r="S596" s="29">
        <f t="shared" si="204"/>
        <v>4.9102532956640972E-4</v>
      </c>
      <c r="T596" s="29">
        <v>577199.984375</v>
      </c>
      <c r="U596" s="29">
        <f t="shared" si="205"/>
        <v>5.857945371489623E-4</v>
      </c>
      <c r="V596" s="29">
        <v>336000</v>
      </c>
      <c r="W596" s="29">
        <f t="shared" si="206"/>
        <v>8.1492461556893433E-4</v>
      </c>
      <c r="X596" s="29">
        <v>229226.671875</v>
      </c>
      <c r="Y596" s="29">
        <f t="shared" si="207"/>
        <v>6.2327430746913148E-4</v>
      </c>
      <c r="Z596" s="29">
        <v>166000</v>
      </c>
      <c r="AA596" s="29">
        <f t="shared" si="208"/>
        <v>6.3358193956874326E-4</v>
      </c>
      <c r="AB596" s="29">
        <v>0</v>
      </c>
      <c r="AC596" s="29">
        <f t="shared" si="209"/>
        <v>0</v>
      </c>
      <c r="AD596" s="29">
        <v>0</v>
      </c>
      <c r="AE596" s="29">
        <f t="shared" si="210"/>
        <v>0</v>
      </c>
      <c r="AF596" s="29">
        <v>113777.78125</v>
      </c>
      <c r="AG596" s="29">
        <f t="shared" si="211"/>
        <v>5.3598891926557506E-4</v>
      </c>
      <c r="AH596" s="29">
        <v>104866.6640625</v>
      </c>
      <c r="AI596" s="29">
        <f t="shared" si="212"/>
        <v>4.2980776181361836E-4</v>
      </c>
      <c r="AJ596" s="29">
        <v>0</v>
      </c>
      <c r="AK596" s="29">
        <f t="shared" si="213"/>
        <v>0</v>
      </c>
      <c r="AL596" s="29">
        <v>265454.53125</v>
      </c>
      <c r="AM596" s="29">
        <f t="shared" si="214"/>
        <v>2.3407076885126111E-3</v>
      </c>
      <c r="AN596" s="29">
        <v>162026.65625</v>
      </c>
      <c r="AO596" s="29">
        <f t="shared" si="215"/>
        <v>1.437020439764387E-3</v>
      </c>
      <c r="AP596" s="29">
        <v>0</v>
      </c>
      <c r="AQ596" s="29">
        <f t="shared" si="216"/>
        <v>0</v>
      </c>
      <c r="AR596" s="29">
        <v>98800</v>
      </c>
      <c r="AS596" s="29">
        <f t="shared" si="217"/>
        <v>9.5103373866743115E-4</v>
      </c>
      <c r="AT596" s="29">
        <v>0</v>
      </c>
      <c r="AU596" s="29">
        <f t="shared" si="218"/>
        <v>0</v>
      </c>
      <c r="AV596" s="29">
        <v>213400</v>
      </c>
      <c r="AW596" s="29">
        <f t="shared" si="219"/>
        <v>1.4415608419798471E-3</v>
      </c>
    </row>
    <row r="597" spans="1:49">
      <c r="A597" s="2">
        <v>775</v>
      </c>
      <c r="B597" s="2" t="s">
        <v>205</v>
      </c>
      <c r="C597" s="2" t="s">
        <v>800</v>
      </c>
      <c r="D597" s="3">
        <v>371.52</v>
      </c>
      <c r="E597" s="3">
        <v>26.7</v>
      </c>
      <c r="F597" s="29">
        <v>0</v>
      </c>
      <c r="G597" s="29">
        <f t="shared" si="198"/>
        <v>0</v>
      </c>
      <c r="H597" s="29">
        <v>0</v>
      </c>
      <c r="I597" s="29">
        <f t="shared" si="199"/>
        <v>0</v>
      </c>
      <c r="J597" s="29">
        <v>0</v>
      </c>
      <c r="K597" s="29">
        <f t="shared" si="200"/>
        <v>0</v>
      </c>
      <c r="L597" s="29">
        <v>1172129</v>
      </c>
      <c r="M597" s="29">
        <f t="shared" si="201"/>
        <v>1.3352843203336081E-3</v>
      </c>
      <c r="N597" s="29">
        <v>473250</v>
      </c>
      <c r="O597" s="29">
        <f t="shared" si="202"/>
        <v>4.5586355224050521E-4</v>
      </c>
      <c r="P597" s="29">
        <v>0</v>
      </c>
      <c r="Q597" s="29">
        <f t="shared" si="203"/>
        <v>0</v>
      </c>
      <c r="R597" s="29">
        <v>211306.671875</v>
      </c>
      <c r="S597" s="29">
        <f t="shared" si="204"/>
        <v>1.9759804090483017E-4</v>
      </c>
      <c r="T597" s="29">
        <v>1395953</v>
      </c>
      <c r="U597" s="29">
        <f t="shared" si="205"/>
        <v>1.4167388490181044E-3</v>
      </c>
      <c r="V597" s="29">
        <v>28799.99609375</v>
      </c>
      <c r="W597" s="29">
        <f t="shared" si="206"/>
        <v>6.9850671860375091E-5</v>
      </c>
      <c r="X597" s="29">
        <v>0</v>
      </c>
      <c r="Y597" s="29">
        <f t="shared" si="207"/>
        <v>0</v>
      </c>
      <c r="Z597" s="29">
        <v>0</v>
      </c>
      <c r="AA597" s="29">
        <f t="shared" si="208"/>
        <v>0</v>
      </c>
      <c r="AB597" s="29">
        <v>0</v>
      </c>
      <c r="AC597" s="29">
        <f t="shared" si="209"/>
        <v>0</v>
      </c>
      <c r="AD597" s="29">
        <v>209066.671875</v>
      </c>
      <c r="AE597" s="29">
        <f t="shared" si="210"/>
        <v>9.7482712831300339E-4</v>
      </c>
      <c r="AF597" s="29">
        <v>0</v>
      </c>
      <c r="AG597" s="29">
        <f t="shared" si="211"/>
        <v>0</v>
      </c>
      <c r="AH597" s="29">
        <v>0</v>
      </c>
      <c r="AI597" s="29">
        <f t="shared" si="212"/>
        <v>0</v>
      </c>
      <c r="AJ597" s="29">
        <v>0</v>
      </c>
      <c r="AK597" s="29">
        <f t="shared" si="213"/>
        <v>0</v>
      </c>
      <c r="AL597" s="29">
        <v>0</v>
      </c>
      <c r="AM597" s="29">
        <f t="shared" si="214"/>
        <v>0</v>
      </c>
      <c r="AN597" s="29">
        <v>0</v>
      </c>
      <c r="AO597" s="29">
        <f t="shared" si="215"/>
        <v>0</v>
      </c>
      <c r="AP597" s="29">
        <v>0</v>
      </c>
      <c r="AQ597" s="29">
        <f t="shared" si="216"/>
        <v>0</v>
      </c>
      <c r="AR597" s="29">
        <v>0</v>
      </c>
      <c r="AS597" s="29">
        <f t="shared" si="217"/>
        <v>0</v>
      </c>
      <c r="AT597" s="29">
        <v>0</v>
      </c>
      <c r="AU597" s="29">
        <f t="shared" si="218"/>
        <v>0</v>
      </c>
      <c r="AV597" s="29">
        <v>0</v>
      </c>
      <c r="AW597" s="29">
        <f t="shared" si="219"/>
        <v>0</v>
      </c>
    </row>
    <row r="598" spans="1:49">
      <c r="A598" s="2">
        <v>776</v>
      </c>
      <c r="B598" s="2" t="s">
        <v>205</v>
      </c>
      <c r="C598" s="2" t="s">
        <v>801</v>
      </c>
      <c r="D598" s="3">
        <v>371.64</v>
      </c>
      <c r="E598" s="3">
        <v>24.65</v>
      </c>
      <c r="F598" s="29">
        <v>295600</v>
      </c>
      <c r="G598" s="29">
        <f t="shared" si="198"/>
        <v>1.9828728287194027E-3</v>
      </c>
      <c r="H598" s="29">
        <v>0</v>
      </c>
      <c r="I598" s="29">
        <f t="shared" si="199"/>
        <v>0</v>
      </c>
      <c r="J598" s="29">
        <v>0</v>
      </c>
      <c r="K598" s="29">
        <f t="shared" si="200"/>
        <v>0</v>
      </c>
      <c r="L598" s="29">
        <v>0</v>
      </c>
      <c r="M598" s="29">
        <f t="shared" si="201"/>
        <v>0</v>
      </c>
      <c r="N598" s="29">
        <v>598800</v>
      </c>
      <c r="O598" s="29">
        <f t="shared" si="202"/>
        <v>5.76801046131251E-4</v>
      </c>
      <c r="P598" s="29">
        <v>128000</v>
      </c>
      <c r="Q598" s="29">
        <f t="shared" si="203"/>
        <v>1.3257805516878442E-4</v>
      </c>
      <c r="R598" s="29">
        <v>584727.25</v>
      </c>
      <c r="S598" s="29">
        <f t="shared" si="204"/>
        <v>5.4679276351490673E-4</v>
      </c>
      <c r="T598" s="29">
        <v>2708666.75</v>
      </c>
      <c r="U598" s="29">
        <f t="shared" si="205"/>
        <v>2.7489990091132074E-3</v>
      </c>
      <c r="V598" s="29">
        <v>3864820.96875</v>
      </c>
      <c r="W598" s="29">
        <f t="shared" si="206"/>
        <v>9.3736242327421143E-3</v>
      </c>
      <c r="X598" s="29">
        <v>0</v>
      </c>
      <c r="Y598" s="29">
        <f t="shared" si="207"/>
        <v>0</v>
      </c>
      <c r="Z598" s="29">
        <v>4367866.5</v>
      </c>
      <c r="AA598" s="29">
        <f t="shared" si="208"/>
        <v>1.6671092342453845E-2</v>
      </c>
      <c r="AB598" s="29">
        <v>5709714.5</v>
      </c>
      <c r="AC598" s="29">
        <f t="shared" si="209"/>
        <v>1.867830204670615E-2</v>
      </c>
      <c r="AD598" s="29">
        <v>0</v>
      </c>
      <c r="AE598" s="29">
        <f t="shared" si="210"/>
        <v>0</v>
      </c>
      <c r="AF598" s="29">
        <v>0</v>
      </c>
      <c r="AG598" s="29">
        <f t="shared" si="211"/>
        <v>0</v>
      </c>
      <c r="AH598" s="29">
        <v>310800</v>
      </c>
      <c r="AI598" s="29">
        <f t="shared" si="212"/>
        <v>1.2738485920755242E-3</v>
      </c>
      <c r="AJ598" s="29">
        <v>0</v>
      </c>
      <c r="AK598" s="29">
        <f t="shared" si="213"/>
        <v>0</v>
      </c>
      <c r="AL598" s="29">
        <v>0</v>
      </c>
      <c r="AM598" s="29">
        <f t="shared" si="214"/>
        <v>0</v>
      </c>
      <c r="AN598" s="29">
        <v>0</v>
      </c>
      <c r="AO598" s="29">
        <f t="shared" si="215"/>
        <v>0</v>
      </c>
      <c r="AP598" s="29">
        <v>0</v>
      </c>
      <c r="AQ598" s="29">
        <f t="shared" si="216"/>
        <v>0</v>
      </c>
      <c r="AR598" s="29">
        <v>0</v>
      </c>
      <c r="AS598" s="29">
        <f t="shared" si="217"/>
        <v>0</v>
      </c>
      <c r="AT598" s="29">
        <v>0</v>
      </c>
      <c r="AU598" s="29">
        <f t="shared" si="218"/>
        <v>0</v>
      </c>
      <c r="AV598" s="29">
        <v>0</v>
      </c>
      <c r="AW598" s="29">
        <f t="shared" si="219"/>
        <v>0</v>
      </c>
    </row>
    <row r="599" spans="1:49">
      <c r="A599" s="2">
        <v>777</v>
      </c>
      <c r="B599" s="2" t="s">
        <v>205</v>
      </c>
      <c r="C599" s="2" t="s">
        <v>802</v>
      </c>
      <c r="D599" s="3">
        <v>371.64</v>
      </c>
      <c r="E599" s="3">
        <v>25.99</v>
      </c>
      <c r="F599" s="29">
        <v>0</v>
      </c>
      <c r="G599" s="29">
        <f t="shared" si="198"/>
        <v>0</v>
      </c>
      <c r="H599" s="29">
        <v>0</v>
      </c>
      <c r="I599" s="29">
        <f t="shared" si="199"/>
        <v>0</v>
      </c>
      <c r="J599" s="29">
        <v>0</v>
      </c>
      <c r="K599" s="29">
        <f t="shared" si="200"/>
        <v>0</v>
      </c>
      <c r="L599" s="29">
        <v>0</v>
      </c>
      <c r="M599" s="29">
        <f t="shared" si="201"/>
        <v>0</v>
      </c>
      <c r="N599" s="29">
        <v>0</v>
      </c>
      <c r="O599" s="29">
        <f t="shared" si="202"/>
        <v>0</v>
      </c>
      <c r="P599" s="29">
        <v>0</v>
      </c>
      <c r="Q599" s="29">
        <f t="shared" si="203"/>
        <v>0</v>
      </c>
      <c r="R599" s="29">
        <v>0</v>
      </c>
      <c r="S599" s="29">
        <f t="shared" si="204"/>
        <v>0</v>
      </c>
      <c r="T599" s="29">
        <v>0</v>
      </c>
      <c r="U599" s="29">
        <f t="shared" si="205"/>
        <v>0</v>
      </c>
      <c r="V599" s="29">
        <v>0</v>
      </c>
      <c r="W599" s="29">
        <f t="shared" si="206"/>
        <v>0</v>
      </c>
      <c r="X599" s="29">
        <v>0</v>
      </c>
      <c r="Y599" s="29">
        <f t="shared" si="207"/>
        <v>0</v>
      </c>
      <c r="Z599" s="29">
        <v>0</v>
      </c>
      <c r="AA599" s="29">
        <f t="shared" si="208"/>
        <v>0</v>
      </c>
      <c r="AB599" s="29">
        <v>0</v>
      </c>
      <c r="AC599" s="29">
        <f t="shared" si="209"/>
        <v>0</v>
      </c>
      <c r="AD599" s="29">
        <v>0</v>
      </c>
      <c r="AE599" s="29">
        <f t="shared" si="210"/>
        <v>0</v>
      </c>
      <c r="AF599" s="29">
        <v>0</v>
      </c>
      <c r="AG599" s="29">
        <f t="shared" si="211"/>
        <v>0</v>
      </c>
      <c r="AH599" s="29">
        <v>271600</v>
      </c>
      <c r="AI599" s="29">
        <f t="shared" si="212"/>
        <v>1.1131830038858183E-3</v>
      </c>
      <c r="AJ599" s="29">
        <v>0</v>
      </c>
      <c r="AK599" s="29">
        <f t="shared" si="213"/>
        <v>0</v>
      </c>
      <c r="AL599" s="29">
        <v>637681.296875</v>
      </c>
      <c r="AM599" s="29">
        <f t="shared" si="214"/>
        <v>5.6229046360119547E-3</v>
      </c>
      <c r="AN599" s="29">
        <v>2669672.75</v>
      </c>
      <c r="AO599" s="29">
        <f t="shared" si="215"/>
        <v>2.3677426900130825E-2</v>
      </c>
      <c r="AP599" s="29">
        <v>0</v>
      </c>
      <c r="AQ599" s="29">
        <f t="shared" si="216"/>
        <v>0</v>
      </c>
      <c r="AR599" s="29">
        <v>0</v>
      </c>
      <c r="AS599" s="29">
        <f t="shared" si="217"/>
        <v>0</v>
      </c>
      <c r="AT599" s="29">
        <v>0</v>
      </c>
      <c r="AU599" s="29">
        <f t="shared" si="218"/>
        <v>0</v>
      </c>
      <c r="AV599" s="29">
        <v>0</v>
      </c>
      <c r="AW599" s="29">
        <f t="shared" si="219"/>
        <v>0</v>
      </c>
    </row>
    <row r="600" spans="1:49">
      <c r="A600" s="2">
        <v>778</v>
      </c>
      <c r="B600" s="2" t="s">
        <v>205</v>
      </c>
      <c r="C600" s="2" t="s">
        <v>803</v>
      </c>
      <c r="D600" s="3">
        <v>371.64</v>
      </c>
      <c r="E600" s="3">
        <v>27.01</v>
      </c>
      <c r="F600" s="29">
        <v>0</v>
      </c>
      <c r="G600" s="29">
        <f t="shared" si="198"/>
        <v>0</v>
      </c>
      <c r="H600" s="29">
        <v>0</v>
      </c>
      <c r="I600" s="29">
        <f t="shared" si="199"/>
        <v>0</v>
      </c>
      <c r="J600" s="29">
        <v>665866.625</v>
      </c>
      <c r="K600" s="29">
        <f t="shared" si="200"/>
        <v>9.6753328156548026E-4</v>
      </c>
      <c r="L600" s="29">
        <v>829680</v>
      </c>
      <c r="M600" s="29">
        <f t="shared" si="201"/>
        <v>9.4516789098673265E-4</v>
      </c>
      <c r="N600" s="29">
        <v>1248738.5</v>
      </c>
      <c r="O600" s="29">
        <f t="shared" si="202"/>
        <v>1.2028618455984788E-3</v>
      </c>
      <c r="P600" s="29">
        <v>5273955.5</v>
      </c>
      <c r="Q600" s="29">
        <f t="shared" si="203"/>
        <v>5.4625840877868285E-3</v>
      </c>
      <c r="R600" s="29">
        <v>336960</v>
      </c>
      <c r="S600" s="29">
        <f t="shared" si="204"/>
        <v>3.1509954358033244E-4</v>
      </c>
      <c r="T600" s="29">
        <v>0</v>
      </c>
      <c r="U600" s="29">
        <f t="shared" si="205"/>
        <v>0</v>
      </c>
      <c r="V600" s="29">
        <v>0</v>
      </c>
      <c r="W600" s="29">
        <f t="shared" si="206"/>
        <v>0</v>
      </c>
      <c r="X600" s="29">
        <v>0</v>
      </c>
      <c r="Y600" s="29">
        <f t="shared" si="207"/>
        <v>0</v>
      </c>
      <c r="Z600" s="29">
        <v>0</v>
      </c>
      <c r="AA600" s="29">
        <f t="shared" si="208"/>
        <v>0</v>
      </c>
      <c r="AB600" s="29">
        <v>0</v>
      </c>
      <c r="AC600" s="29">
        <f t="shared" si="209"/>
        <v>0</v>
      </c>
      <c r="AD600" s="29">
        <v>0</v>
      </c>
      <c r="AE600" s="29">
        <f t="shared" si="210"/>
        <v>0</v>
      </c>
      <c r="AF600" s="29">
        <v>0</v>
      </c>
      <c r="AG600" s="29">
        <f t="shared" si="211"/>
        <v>0</v>
      </c>
      <c r="AH600" s="29">
        <v>0</v>
      </c>
      <c r="AI600" s="29">
        <f t="shared" si="212"/>
        <v>0</v>
      </c>
      <c r="AJ600" s="29">
        <v>0</v>
      </c>
      <c r="AK600" s="29">
        <f t="shared" si="213"/>
        <v>0</v>
      </c>
      <c r="AL600" s="29">
        <v>0</v>
      </c>
      <c r="AM600" s="29">
        <f t="shared" si="214"/>
        <v>0</v>
      </c>
      <c r="AN600" s="29">
        <v>0</v>
      </c>
      <c r="AO600" s="29">
        <f t="shared" si="215"/>
        <v>0</v>
      </c>
      <c r="AP600" s="29">
        <v>0</v>
      </c>
      <c r="AQ600" s="29">
        <f t="shared" si="216"/>
        <v>0</v>
      </c>
      <c r="AR600" s="29">
        <v>0</v>
      </c>
      <c r="AS600" s="29">
        <f t="shared" si="217"/>
        <v>0</v>
      </c>
      <c r="AT600" s="29">
        <v>0</v>
      </c>
      <c r="AU600" s="29">
        <f t="shared" si="218"/>
        <v>0</v>
      </c>
      <c r="AV600" s="29">
        <v>0</v>
      </c>
      <c r="AW600" s="29">
        <f t="shared" si="219"/>
        <v>0</v>
      </c>
    </row>
    <row r="601" spans="1:49">
      <c r="A601" s="2">
        <v>779</v>
      </c>
      <c r="B601" s="2" t="s">
        <v>205</v>
      </c>
      <c r="C601" s="2" t="s">
        <v>804</v>
      </c>
      <c r="D601" s="3">
        <v>372.36</v>
      </c>
      <c r="E601" s="3">
        <v>25.8</v>
      </c>
      <c r="F601" s="29">
        <v>0</v>
      </c>
      <c r="G601" s="29">
        <f t="shared" si="198"/>
        <v>0</v>
      </c>
      <c r="H601" s="29">
        <v>0</v>
      </c>
      <c r="I601" s="29">
        <f t="shared" si="199"/>
        <v>0</v>
      </c>
      <c r="J601" s="29">
        <v>0</v>
      </c>
      <c r="K601" s="29">
        <f t="shared" si="200"/>
        <v>0</v>
      </c>
      <c r="L601" s="29">
        <v>0</v>
      </c>
      <c r="M601" s="29">
        <f t="shared" si="201"/>
        <v>0</v>
      </c>
      <c r="N601" s="29">
        <v>0</v>
      </c>
      <c r="O601" s="29">
        <f t="shared" si="202"/>
        <v>0</v>
      </c>
      <c r="P601" s="29">
        <v>0</v>
      </c>
      <c r="Q601" s="29">
        <f t="shared" si="203"/>
        <v>0</v>
      </c>
      <c r="R601" s="29">
        <v>0</v>
      </c>
      <c r="S601" s="29">
        <f t="shared" si="204"/>
        <v>0</v>
      </c>
      <c r="T601" s="29">
        <v>0</v>
      </c>
      <c r="U601" s="29">
        <f t="shared" si="205"/>
        <v>0</v>
      </c>
      <c r="V601" s="29">
        <v>0</v>
      </c>
      <c r="W601" s="29">
        <f t="shared" si="206"/>
        <v>0</v>
      </c>
      <c r="X601" s="29">
        <v>0</v>
      </c>
      <c r="Y601" s="29">
        <f t="shared" si="207"/>
        <v>0</v>
      </c>
      <c r="Z601" s="29">
        <v>0</v>
      </c>
      <c r="AA601" s="29">
        <f t="shared" si="208"/>
        <v>0</v>
      </c>
      <c r="AB601" s="29">
        <v>0</v>
      </c>
      <c r="AC601" s="29">
        <f t="shared" si="209"/>
        <v>0</v>
      </c>
      <c r="AD601" s="29">
        <v>0</v>
      </c>
      <c r="AE601" s="29">
        <f t="shared" si="210"/>
        <v>0</v>
      </c>
      <c r="AF601" s="29">
        <v>0</v>
      </c>
      <c r="AG601" s="29">
        <f t="shared" si="211"/>
        <v>0</v>
      </c>
      <c r="AH601" s="29">
        <v>0</v>
      </c>
      <c r="AI601" s="29">
        <f t="shared" si="212"/>
        <v>0</v>
      </c>
      <c r="AJ601" s="29">
        <v>0</v>
      </c>
      <c r="AK601" s="29">
        <f t="shared" si="213"/>
        <v>0</v>
      </c>
      <c r="AL601" s="29">
        <v>73788.2265625</v>
      </c>
      <c r="AM601" s="29">
        <f t="shared" si="214"/>
        <v>6.5064502166622647E-4</v>
      </c>
      <c r="AN601" s="29">
        <v>89142.859375</v>
      </c>
      <c r="AO601" s="29">
        <f t="shared" si="215"/>
        <v>7.9061133486125004E-4</v>
      </c>
      <c r="AP601" s="29">
        <v>0</v>
      </c>
      <c r="AQ601" s="29">
        <f t="shared" si="216"/>
        <v>0</v>
      </c>
      <c r="AR601" s="29">
        <v>0</v>
      </c>
      <c r="AS601" s="29">
        <f t="shared" si="217"/>
        <v>0</v>
      </c>
      <c r="AT601" s="29">
        <v>0</v>
      </c>
      <c r="AU601" s="29">
        <f t="shared" si="218"/>
        <v>0</v>
      </c>
      <c r="AV601" s="29">
        <v>0</v>
      </c>
      <c r="AW601" s="29">
        <f t="shared" si="219"/>
        <v>0</v>
      </c>
    </row>
    <row r="602" spans="1:49">
      <c r="A602" s="2">
        <v>780</v>
      </c>
      <c r="B602" s="2" t="s">
        <v>205</v>
      </c>
      <c r="C602" s="2" t="s">
        <v>805</v>
      </c>
      <c r="D602" s="3">
        <v>376.44</v>
      </c>
      <c r="E602" s="3">
        <v>21.21</v>
      </c>
      <c r="F602" s="29">
        <v>0</v>
      </c>
      <c r="G602" s="29">
        <f t="shared" si="198"/>
        <v>0</v>
      </c>
      <c r="H602" s="29">
        <v>0</v>
      </c>
      <c r="I602" s="29">
        <f t="shared" si="199"/>
        <v>0</v>
      </c>
      <c r="J602" s="29">
        <v>0</v>
      </c>
      <c r="K602" s="29">
        <f t="shared" si="200"/>
        <v>0</v>
      </c>
      <c r="L602" s="29">
        <v>0</v>
      </c>
      <c r="M602" s="29">
        <f t="shared" si="201"/>
        <v>0</v>
      </c>
      <c r="N602" s="29">
        <v>0</v>
      </c>
      <c r="O602" s="29">
        <f t="shared" si="202"/>
        <v>0</v>
      </c>
      <c r="P602" s="29">
        <v>0</v>
      </c>
      <c r="Q602" s="29">
        <f t="shared" si="203"/>
        <v>0</v>
      </c>
      <c r="R602" s="29">
        <v>110000</v>
      </c>
      <c r="S602" s="29">
        <f t="shared" si="204"/>
        <v>1.0286369240810948E-4</v>
      </c>
      <c r="T602" s="29">
        <v>265066.65625</v>
      </c>
      <c r="U602" s="29">
        <f t="shared" si="205"/>
        <v>2.6901351942988232E-4</v>
      </c>
      <c r="V602" s="29">
        <v>0</v>
      </c>
      <c r="W602" s="29">
        <f t="shared" si="206"/>
        <v>0</v>
      </c>
      <c r="X602" s="29">
        <v>0</v>
      </c>
      <c r="Y602" s="29">
        <f t="shared" si="207"/>
        <v>0</v>
      </c>
      <c r="Z602" s="29">
        <v>0</v>
      </c>
      <c r="AA602" s="29">
        <f t="shared" si="208"/>
        <v>0</v>
      </c>
      <c r="AB602" s="29">
        <v>0</v>
      </c>
      <c r="AC602" s="29">
        <f t="shared" si="209"/>
        <v>0</v>
      </c>
      <c r="AD602" s="29">
        <v>0</v>
      </c>
      <c r="AE602" s="29">
        <f t="shared" si="210"/>
        <v>0</v>
      </c>
      <c r="AF602" s="29">
        <v>0</v>
      </c>
      <c r="AG602" s="29">
        <f t="shared" si="211"/>
        <v>0</v>
      </c>
      <c r="AH602" s="29">
        <v>0</v>
      </c>
      <c r="AI602" s="29">
        <f t="shared" si="212"/>
        <v>0</v>
      </c>
      <c r="AJ602" s="29">
        <v>0</v>
      </c>
      <c r="AK602" s="29">
        <f t="shared" si="213"/>
        <v>0</v>
      </c>
      <c r="AL602" s="29">
        <v>0</v>
      </c>
      <c r="AM602" s="29">
        <f t="shared" si="214"/>
        <v>0</v>
      </c>
      <c r="AN602" s="29">
        <v>0</v>
      </c>
      <c r="AO602" s="29">
        <f t="shared" si="215"/>
        <v>0</v>
      </c>
      <c r="AP602" s="29">
        <v>0</v>
      </c>
      <c r="AQ602" s="29">
        <f t="shared" si="216"/>
        <v>0</v>
      </c>
      <c r="AR602" s="29">
        <v>0</v>
      </c>
      <c r="AS602" s="29">
        <f t="shared" si="217"/>
        <v>0</v>
      </c>
      <c r="AT602" s="29">
        <v>0</v>
      </c>
      <c r="AU602" s="29">
        <f t="shared" si="218"/>
        <v>0</v>
      </c>
      <c r="AV602" s="29">
        <v>0</v>
      </c>
      <c r="AW602" s="29">
        <f t="shared" si="219"/>
        <v>0</v>
      </c>
    </row>
    <row r="603" spans="1:49">
      <c r="A603" s="2">
        <v>781</v>
      </c>
      <c r="B603" s="2" t="s">
        <v>205</v>
      </c>
      <c r="C603" s="2" t="s">
        <v>806</v>
      </c>
      <c r="D603" s="3">
        <v>385.56</v>
      </c>
      <c r="E603" s="3">
        <v>20.13</v>
      </c>
      <c r="F603" s="29">
        <v>0</v>
      </c>
      <c r="G603" s="29">
        <f t="shared" si="198"/>
        <v>0</v>
      </c>
      <c r="H603" s="29">
        <v>0</v>
      </c>
      <c r="I603" s="29">
        <f t="shared" si="199"/>
        <v>0</v>
      </c>
      <c r="J603" s="29">
        <v>0</v>
      </c>
      <c r="K603" s="29">
        <f t="shared" si="200"/>
        <v>0</v>
      </c>
      <c r="L603" s="29">
        <v>0</v>
      </c>
      <c r="M603" s="29">
        <f t="shared" si="201"/>
        <v>0</v>
      </c>
      <c r="N603" s="29">
        <v>0</v>
      </c>
      <c r="O603" s="29">
        <f t="shared" si="202"/>
        <v>0</v>
      </c>
      <c r="P603" s="29">
        <v>0</v>
      </c>
      <c r="Q603" s="29">
        <f t="shared" si="203"/>
        <v>0</v>
      </c>
      <c r="R603" s="29">
        <v>0</v>
      </c>
      <c r="S603" s="29">
        <f t="shared" si="204"/>
        <v>0</v>
      </c>
      <c r="T603" s="29">
        <v>0</v>
      </c>
      <c r="U603" s="29">
        <f t="shared" si="205"/>
        <v>0</v>
      </c>
      <c r="V603" s="29">
        <v>0</v>
      </c>
      <c r="W603" s="29">
        <f t="shared" si="206"/>
        <v>0</v>
      </c>
      <c r="X603" s="29">
        <v>0</v>
      </c>
      <c r="Y603" s="29">
        <f t="shared" si="207"/>
        <v>0</v>
      </c>
      <c r="Z603" s="29">
        <v>1064250</v>
      </c>
      <c r="AA603" s="29">
        <f t="shared" si="208"/>
        <v>4.0619854167833437E-3</v>
      </c>
      <c r="AB603" s="29">
        <v>955733.3125</v>
      </c>
      <c r="AC603" s="29">
        <f t="shared" si="209"/>
        <v>3.1265093004166841E-3</v>
      </c>
      <c r="AD603" s="29">
        <v>378311.125</v>
      </c>
      <c r="AE603" s="29">
        <f t="shared" si="210"/>
        <v>1.7639729196679817E-3</v>
      </c>
      <c r="AF603" s="29">
        <v>298400</v>
      </c>
      <c r="AG603" s="29">
        <f t="shared" si="211"/>
        <v>1.4057146461435993E-3</v>
      </c>
      <c r="AH603" s="29">
        <v>0</v>
      </c>
      <c r="AI603" s="29">
        <f t="shared" si="212"/>
        <v>0</v>
      </c>
      <c r="AJ603" s="29">
        <v>0</v>
      </c>
      <c r="AK603" s="29">
        <f t="shared" si="213"/>
        <v>0</v>
      </c>
      <c r="AL603" s="29">
        <v>0</v>
      </c>
      <c r="AM603" s="29">
        <f t="shared" si="214"/>
        <v>0</v>
      </c>
      <c r="AN603" s="29">
        <v>0</v>
      </c>
      <c r="AO603" s="29">
        <f t="shared" si="215"/>
        <v>0</v>
      </c>
      <c r="AP603" s="29">
        <v>0</v>
      </c>
      <c r="AQ603" s="29">
        <f t="shared" si="216"/>
        <v>0</v>
      </c>
      <c r="AR603" s="29">
        <v>0</v>
      </c>
      <c r="AS603" s="29">
        <f t="shared" si="217"/>
        <v>0</v>
      </c>
      <c r="AT603" s="29">
        <v>0</v>
      </c>
      <c r="AU603" s="29">
        <f t="shared" si="218"/>
        <v>0</v>
      </c>
      <c r="AV603" s="29">
        <v>0</v>
      </c>
      <c r="AW603" s="29">
        <f t="shared" si="219"/>
        <v>0</v>
      </c>
    </row>
    <row r="604" spans="1:49">
      <c r="A604" s="2">
        <v>782</v>
      </c>
      <c r="B604" s="2" t="s">
        <v>205</v>
      </c>
      <c r="C604" s="2" t="s">
        <v>807</v>
      </c>
      <c r="D604" s="3">
        <v>387.12</v>
      </c>
      <c r="E604" s="3">
        <v>26.82</v>
      </c>
      <c r="F604" s="29">
        <v>0</v>
      </c>
      <c r="G604" s="29">
        <f t="shared" si="198"/>
        <v>0</v>
      </c>
      <c r="H604" s="29">
        <v>0</v>
      </c>
      <c r="I604" s="29">
        <f t="shared" si="199"/>
        <v>0</v>
      </c>
      <c r="J604" s="29">
        <v>130181.8203125</v>
      </c>
      <c r="K604" s="29">
        <f t="shared" si="200"/>
        <v>1.8915986937642477E-4</v>
      </c>
      <c r="L604" s="29">
        <v>195636.359375</v>
      </c>
      <c r="M604" s="29">
        <f t="shared" si="201"/>
        <v>2.2286809997925858E-4</v>
      </c>
      <c r="N604" s="29">
        <v>0</v>
      </c>
      <c r="O604" s="29">
        <f t="shared" si="202"/>
        <v>0</v>
      </c>
      <c r="P604" s="29">
        <v>0</v>
      </c>
      <c r="Q604" s="29">
        <f t="shared" si="203"/>
        <v>0</v>
      </c>
      <c r="R604" s="29">
        <v>0</v>
      </c>
      <c r="S604" s="29">
        <f t="shared" si="204"/>
        <v>0</v>
      </c>
      <c r="T604" s="29">
        <v>0</v>
      </c>
      <c r="U604" s="29">
        <f t="shared" si="205"/>
        <v>0</v>
      </c>
      <c r="V604" s="29">
        <v>0</v>
      </c>
      <c r="W604" s="29">
        <f t="shared" si="206"/>
        <v>0</v>
      </c>
      <c r="X604" s="29">
        <v>0</v>
      </c>
      <c r="Y604" s="29">
        <f t="shared" si="207"/>
        <v>0</v>
      </c>
      <c r="Z604" s="29">
        <v>0</v>
      </c>
      <c r="AA604" s="29">
        <f t="shared" si="208"/>
        <v>0</v>
      </c>
      <c r="AB604" s="29">
        <v>0</v>
      </c>
      <c r="AC604" s="29">
        <f t="shared" si="209"/>
        <v>0</v>
      </c>
      <c r="AD604" s="29">
        <v>0</v>
      </c>
      <c r="AE604" s="29">
        <f t="shared" si="210"/>
        <v>0</v>
      </c>
      <c r="AF604" s="29">
        <v>0</v>
      </c>
      <c r="AG604" s="29">
        <f t="shared" si="211"/>
        <v>0</v>
      </c>
      <c r="AH604" s="29">
        <v>0</v>
      </c>
      <c r="AI604" s="29">
        <f t="shared" si="212"/>
        <v>0</v>
      </c>
      <c r="AJ604" s="29">
        <v>0</v>
      </c>
      <c r="AK604" s="29">
        <f t="shared" si="213"/>
        <v>0</v>
      </c>
      <c r="AL604" s="29">
        <v>0</v>
      </c>
      <c r="AM604" s="29">
        <f t="shared" si="214"/>
        <v>0</v>
      </c>
      <c r="AN604" s="29">
        <v>0</v>
      </c>
      <c r="AO604" s="29">
        <f t="shared" si="215"/>
        <v>0</v>
      </c>
      <c r="AP604" s="29">
        <v>0</v>
      </c>
      <c r="AQ604" s="29">
        <f t="shared" si="216"/>
        <v>0</v>
      </c>
      <c r="AR604" s="29">
        <v>0</v>
      </c>
      <c r="AS604" s="29">
        <f t="shared" si="217"/>
        <v>0</v>
      </c>
      <c r="AT604" s="29">
        <v>0</v>
      </c>
      <c r="AU604" s="29">
        <f t="shared" si="218"/>
        <v>0</v>
      </c>
      <c r="AV604" s="29">
        <v>0</v>
      </c>
      <c r="AW604" s="29">
        <f t="shared" si="219"/>
        <v>0</v>
      </c>
    </row>
    <row r="605" spans="1:49">
      <c r="A605" s="2">
        <v>783</v>
      </c>
      <c r="B605" s="2" t="s">
        <v>205</v>
      </c>
      <c r="C605" s="2" t="s">
        <v>808</v>
      </c>
      <c r="D605" s="3">
        <v>405.36</v>
      </c>
      <c r="E605" s="3">
        <v>26.89</v>
      </c>
      <c r="F605" s="29">
        <v>0</v>
      </c>
      <c r="G605" s="29">
        <f t="shared" si="198"/>
        <v>0</v>
      </c>
      <c r="H605" s="29">
        <v>0</v>
      </c>
      <c r="I605" s="29">
        <f t="shared" si="199"/>
        <v>0</v>
      </c>
      <c r="J605" s="29">
        <v>0</v>
      </c>
      <c r="K605" s="29">
        <f t="shared" si="200"/>
        <v>0</v>
      </c>
      <c r="L605" s="29">
        <v>0</v>
      </c>
      <c r="M605" s="29">
        <f t="shared" si="201"/>
        <v>0</v>
      </c>
      <c r="N605" s="29">
        <v>0</v>
      </c>
      <c r="O605" s="29">
        <f t="shared" si="202"/>
        <v>0</v>
      </c>
      <c r="P605" s="29">
        <v>0</v>
      </c>
      <c r="Q605" s="29">
        <f t="shared" si="203"/>
        <v>0</v>
      </c>
      <c r="R605" s="29">
        <v>379022.21875</v>
      </c>
      <c r="S605" s="29">
        <f t="shared" si="204"/>
        <v>3.5443295386671989E-4</v>
      </c>
      <c r="T605" s="29">
        <v>392000</v>
      </c>
      <c r="U605" s="29">
        <f t="shared" si="205"/>
        <v>3.9783691056582629E-4</v>
      </c>
      <c r="V605" s="29">
        <v>0</v>
      </c>
      <c r="W605" s="29">
        <f t="shared" si="206"/>
        <v>0</v>
      </c>
      <c r="X605" s="29">
        <v>0</v>
      </c>
      <c r="Y605" s="29">
        <f t="shared" si="207"/>
        <v>0</v>
      </c>
      <c r="Z605" s="29">
        <v>0</v>
      </c>
      <c r="AA605" s="29">
        <f t="shared" si="208"/>
        <v>0</v>
      </c>
      <c r="AB605" s="29">
        <v>0</v>
      </c>
      <c r="AC605" s="29">
        <f t="shared" si="209"/>
        <v>0</v>
      </c>
      <c r="AD605" s="29">
        <v>0</v>
      </c>
      <c r="AE605" s="29">
        <f t="shared" si="210"/>
        <v>0</v>
      </c>
      <c r="AF605" s="29">
        <v>0</v>
      </c>
      <c r="AG605" s="29">
        <f t="shared" si="211"/>
        <v>0</v>
      </c>
      <c r="AH605" s="29">
        <v>0</v>
      </c>
      <c r="AI605" s="29">
        <f t="shared" si="212"/>
        <v>0</v>
      </c>
      <c r="AJ605" s="29">
        <v>0</v>
      </c>
      <c r="AK605" s="29">
        <f t="shared" si="213"/>
        <v>0</v>
      </c>
      <c r="AL605" s="29">
        <v>0</v>
      </c>
      <c r="AM605" s="29">
        <f t="shared" si="214"/>
        <v>0</v>
      </c>
      <c r="AN605" s="29">
        <v>0</v>
      </c>
      <c r="AO605" s="29">
        <f t="shared" si="215"/>
        <v>0</v>
      </c>
      <c r="AP605" s="29">
        <v>0</v>
      </c>
      <c r="AQ605" s="29">
        <f t="shared" si="216"/>
        <v>0</v>
      </c>
      <c r="AR605" s="29">
        <v>0</v>
      </c>
      <c r="AS605" s="29">
        <f t="shared" si="217"/>
        <v>0</v>
      </c>
      <c r="AT605" s="29">
        <v>0</v>
      </c>
      <c r="AU605" s="29">
        <f t="shared" si="218"/>
        <v>0</v>
      </c>
      <c r="AV605" s="29">
        <v>0</v>
      </c>
      <c r="AW605" s="29">
        <f t="shared" si="219"/>
        <v>0</v>
      </c>
    </row>
    <row r="606" spans="1:49">
      <c r="A606" s="2">
        <v>784</v>
      </c>
      <c r="B606" s="2" t="s">
        <v>205</v>
      </c>
      <c r="C606" s="2" t="s">
        <v>809</v>
      </c>
      <c r="D606" s="3">
        <v>405.72</v>
      </c>
      <c r="E606" s="3">
        <v>25.94</v>
      </c>
      <c r="F606" s="29">
        <v>0</v>
      </c>
      <c r="G606" s="29">
        <f t="shared" si="198"/>
        <v>0</v>
      </c>
      <c r="H606" s="29">
        <v>0</v>
      </c>
      <c r="I606" s="29">
        <f t="shared" si="199"/>
        <v>0</v>
      </c>
      <c r="J606" s="29">
        <v>0</v>
      </c>
      <c r="K606" s="29">
        <f t="shared" si="200"/>
        <v>0</v>
      </c>
      <c r="L606" s="29">
        <v>0</v>
      </c>
      <c r="M606" s="29">
        <f t="shared" si="201"/>
        <v>0</v>
      </c>
      <c r="N606" s="29">
        <v>0</v>
      </c>
      <c r="O606" s="29">
        <f t="shared" si="202"/>
        <v>0</v>
      </c>
      <c r="P606" s="29">
        <v>0</v>
      </c>
      <c r="Q606" s="29">
        <f t="shared" si="203"/>
        <v>0</v>
      </c>
      <c r="R606" s="29">
        <v>0</v>
      </c>
      <c r="S606" s="29">
        <f t="shared" si="204"/>
        <v>0</v>
      </c>
      <c r="T606" s="29">
        <v>0</v>
      </c>
      <c r="U606" s="29">
        <f t="shared" si="205"/>
        <v>0</v>
      </c>
      <c r="V606" s="29">
        <v>3705163.75</v>
      </c>
      <c r="W606" s="29">
        <f t="shared" si="206"/>
        <v>8.9863962636568488E-3</v>
      </c>
      <c r="X606" s="29">
        <v>2011452.625</v>
      </c>
      <c r="Y606" s="29">
        <f t="shared" si="207"/>
        <v>5.4692009948017388E-3</v>
      </c>
      <c r="Z606" s="29">
        <v>0</v>
      </c>
      <c r="AA606" s="29">
        <f t="shared" si="208"/>
        <v>0</v>
      </c>
      <c r="AB606" s="29">
        <v>0</v>
      </c>
      <c r="AC606" s="29">
        <f t="shared" si="209"/>
        <v>0</v>
      </c>
      <c r="AD606" s="29">
        <v>0</v>
      </c>
      <c r="AE606" s="29">
        <f t="shared" si="210"/>
        <v>0</v>
      </c>
      <c r="AF606" s="29">
        <v>0</v>
      </c>
      <c r="AG606" s="29">
        <f t="shared" si="211"/>
        <v>0</v>
      </c>
      <c r="AH606" s="29">
        <v>0</v>
      </c>
      <c r="AI606" s="29">
        <f t="shared" si="212"/>
        <v>0</v>
      </c>
      <c r="AJ606" s="29">
        <v>0</v>
      </c>
      <c r="AK606" s="29">
        <f t="shared" si="213"/>
        <v>0</v>
      </c>
      <c r="AL606" s="29">
        <v>0</v>
      </c>
      <c r="AM606" s="29">
        <f t="shared" si="214"/>
        <v>0</v>
      </c>
      <c r="AN606" s="29">
        <v>0</v>
      </c>
      <c r="AO606" s="29">
        <f t="shared" si="215"/>
        <v>0</v>
      </c>
      <c r="AP606" s="29">
        <v>0</v>
      </c>
      <c r="AQ606" s="29">
        <f t="shared" si="216"/>
        <v>0</v>
      </c>
      <c r="AR606" s="29">
        <v>0</v>
      </c>
      <c r="AS606" s="29">
        <f t="shared" si="217"/>
        <v>0</v>
      </c>
      <c r="AT606" s="29">
        <v>0</v>
      </c>
      <c r="AU606" s="29">
        <f t="shared" si="218"/>
        <v>0</v>
      </c>
      <c r="AV606" s="29">
        <v>0</v>
      </c>
      <c r="AW606" s="29">
        <f t="shared" si="219"/>
        <v>0</v>
      </c>
    </row>
    <row r="607" spans="1:49">
      <c r="A607" s="2">
        <v>785</v>
      </c>
      <c r="B607" s="2" t="s">
        <v>205</v>
      </c>
      <c r="C607" s="2" t="s">
        <v>810</v>
      </c>
      <c r="D607" s="3">
        <v>405.72</v>
      </c>
      <c r="E607" s="3">
        <v>26.17</v>
      </c>
      <c r="F607" s="29">
        <v>0</v>
      </c>
      <c r="G607" s="29">
        <f t="shared" si="198"/>
        <v>0</v>
      </c>
      <c r="H607" s="29">
        <v>0</v>
      </c>
      <c r="I607" s="29">
        <f t="shared" si="199"/>
        <v>0</v>
      </c>
      <c r="J607" s="29">
        <v>250400</v>
      </c>
      <c r="K607" s="29">
        <f t="shared" si="200"/>
        <v>3.6384213385675588E-4</v>
      </c>
      <c r="L607" s="29">
        <v>0</v>
      </c>
      <c r="M607" s="29">
        <f t="shared" si="201"/>
        <v>0</v>
      </c>
      <c r="N607" s="29">
        <v>0</v>
      </c>
      <c r="O607" s="29">
        <f t="shared" si="202"/>
        <v>0</v>
      </c>
      <c r="P607" s="29">
        <v>0</v>
      </c>
      <c r="Q607" s="29">
        <f t="shared" si="203"/>
        <v>0</v>
      </c>
      <c r="R607" s="29">
        <v>0</v>
      </c>
      <c r="S607" s="29">
        <f t="shared" si="204"/>
        <v>0</v>
      </c>
      <c r="T607" s="29">
        <v>2226800</v>
      </c>
      <c r="U607" s="29">
        <f t="shared" si="205"/>
        <v>2.2599572256326072E-3</v>
      </c>
      <c r="V607" s="29">
        <v>0</v>
      </c>
      <c r="W607" s="29">
        <f t="shared" si="206"/>
        <v>0</v>
      </c>
      <c r="X607" s="29">
        <v>0</v>
      </c>
      <c r="Y607" s="29">
        <f t="shared" si="207"/>
        <v>0</v>
      </c>
      <c r="Z607" s="29">
        <v>0</v>
      </c>
      <c r="AA607" s="29">
        <f t="shared" si="208"/>
        <v>0</v>
      </c>
      <c r="AB607" s="29">
        <v>0</v>
      </c>
      <c r="AC607" s="29">
        <f t="shared" si="209"/>
        <v>0</v>
      </c>
      <c r="AD607" s="29">
        <v>0</v>
      </c>
      <c r="AE607" s="29">
        <f t="shared" si="210"/>
        <v>0</v>
      </c>
      <c r="AF607" s="29">
        <v>0</v>
      </c>
      <c r="AG607" s="29">
        <f t="shared" si="211"/>
        <v>0</v>
      </c>
      <c r="AH607" s="29">
        <v>0</v>
      </c>
      <c r="AI607" s="29">
        <f t="shared" si="212"/>
        <v>0</v>
      </c>
      <c r="AJ607" s="29">
        <v>0</v>
      </c>
      <c r="AK607" s="29">
        <f t="shared" si="213"/>
        <v>0</v>
      </c>
      <c r="AL607" s="29">
        <v>0</v>
      </c>
      <c r="AM607" s="29">
        <f t="shared" si="214"/>
        <v>0</v>
      </c>
      <c r="AN607" s="29">
        <v>0</v>
      </c>
      <c r="AO607" s="29">
        <f t="shared" si="215"/>
        <v>0</v>
      </c>
      <c r="AP607" s="29">
        <v>0</v>
      </c>
      <c r="AQ607" s="29">
        <f t="shared" si="216"/>
        <v>0</v>
      </c>
      <c r="AR607" s="29">
        <v>0</v>
      </c>
      <c r="AS607" s="29">
        <f t="shared" si="217"/>
        <v>0</v>
      </c>
      <c r="AT607" s="29">
        <v>0</v>
      </c>
      <c r="AU607" s="29">
        <f t="shared" si="218"/>
        <v>0</v>
      </c>
      <c r="AV607" s="29">
        <v>0</v>
      </c>
      <c r="AW607" s="29">
        <f t="shared" si="219"/>
        <v>0</v>
      </c>
    </row>
    <row r="608" spans="1:49">
      <c r="A608" s="2">
        <v>786</v>
      </c>
      <c r="B608" s="2" t="s">
        <v>205</v>
      </c>
      <c r="C608" s="2" t="s">
        <v>811</v>
      </c>
      <c r="D608" s="3">
        <v>405.72</v>
      </c>
      <c r="E608" s="3">
        <v>26.89</v>
      </c>
      <c r="F608" s="29">
        <v>0</v>
      </c>
      <c r="G608" s="29">
        <f t="shared" si="198"/>
        <v>0</v>
      </c>
      <c r="H608" s="29">
        <v>0</v>
      </c>
      <c r="I608" s="29">
        <f t="shared" si="199"/>
        <v>0</v>
      </c>
      <c r="J608" s="29">
        <v>0</v>
      </c>
      <c r="K608" s="29">
        <f t="shared" si="200"/>
        <v>0</v>
      </c>
      <c r="L608" s="29">
        <v>0</v>
      </c>
      <c r="M608" s="29">
        <f t="shared" si="201"/>
        <v>0</v>
      </c>
      <c r="N608" s="29">
        <v>0</v>
      </c>
      <c r="O608" s="29">
        <f t="shared" si="202"/>
        <v>0</v>
      </c>
      <c r="P608" s="29">
        <v>0</v>
      </c>
      <c r="Q608" s="29">
        <f t="shared" si="203"/>
        <v>0</v>
      </c>
      <c r="R608" s="29">
        <v>711111.125</v>
      </c>
      <c r="S608" s="29">
        <f t="shared" si="204"/>
        <v>6.649774184544063E-4</v>
      </c>
      <c r="T608" s="29">
        <v>824320</v>
      </c>
      <c r="U608" s="29">
        <f t="shared" si="205"/>
        <v>8.3659418907556615E-4</v>
      </c>
      <c r="V608" s="29">
        <v>0</v>
      </c>
      <c r="W608" s="29">
        <f t="shared" si="206"/>
        <v>0</v>
      </c>
      <c r="X608" s="29">
        <v>0</v>
      </c>
      <c r="Y608" s="29">
        <f t="shared" si="207"/>
        <v>0</v>
      </c>
      <c r="Z608" s="29">
        <v>0</v>
      </c>
      <c r="AA608" s="29">
        <f t="shared" si="208"/>
        <v>0</v>
      </c>
      <c r="AB608" s="29">
        <v>0</v>
      </c>
      <c r="AC608" s="29">
        <f t="shared" si="209"/>
        <v>0</v>
      </c>
      <c r="AD608" s="29">
        <v>0</v>
      </c>
      <c r="AE608" s="29">
        <f t="shared" si="210"/>
        <v>0</v>
      </c>
      <c r="AF608" s="29">
        <v>0</v>
      </c>
      <c r="AG608" s="29">
        <f t="shared" si="211"/>
        <v>0</v>
      </c>
      <c r="AH608" s="29">
        <v>0</v>
      </c>
      <c r="AI608" s="29">
        <f t="shared" si="212"/>
        <v>0</v>
      </c>
      <c r="AJ608" s="29">
        <v>0</v>
      </c>
      <c r="AK608" s="29">
        <f t="shared" si="213"/>
        <v>0</v>
      </c>
      <c r="AL608" s="29">
        <v>0</v>
      </c>
      <c r="AM608" s="29">
        <f t="shared" si="214"/>
        <v>0</v>
      </c>
      <c r="AN608" s="29">
        <v>0</v>
      </c>
      <c r="AO608" s="29">
        <f t="shared" si="215"/>
        <v>0</v>
      </c>
      <c r="AP608" s="29">
        <v>0</v>
      </c>
      <c r="AQ608" s="29">
        <f t="shared" si="216"/>
        <v>0</v>
      </c>
      <c r="AR608" s="29">
        <v>0</v>
      </c>
      <c r="AS608" s="29">
        <f t="shared" si="217"/>
        <v>0</v>
      </c>
      <c r="AT608" s="29">
        <v>0</v>
      </c>
      <c r="AU608" s="29">
        <f t="shared" si="218"/>
        <v>0</v>
      </c>
      <c r="AV608" s="29">
        <v>0</v>
      </c>
      <c r="AW608" s="29">
        <f t="shared" si="219"/>
        <v>0</v>
      </c>
    </row>
    <row r="609" spans="1:49">
      <c r="A609" s="2">
        <v>787</v>
      </c>
      <c r="B609" s="2" t="s">
        <v>205</v>
      </c>
      <c r="C609" s="2" t="s">
        <v>812</v>
      </c>
      <c r="D609" s="3">
        <v>411.6</v>
      </c>
      <c r="E609" s="3">
        <v>26.81</v>
      </c>
      <c r="F609" s="29">
        <v>366613.3125</v>
      </c>
      <c r="G609" s="29">
        <f t="shared" si="198"/>
        <v>2.4592272530550249E-3</v>
      </c>
      <c r="H609" s="29">
        <v>212800</v>
      </c>
      <c r="I609" s="29">
        <f t="shared" si="199"/>
        <v>1.3987283075819867E-3</v>
      </c>
      <c r="J609" s="29">
        <v>0</v>
      </c>
      <c r="K609" s="29">
        <f t="shared" si="200"/>
        <v>0</v>
      </c>
      <c r="L609" s="29">
        <v>0</v>
      </c>
      <c r="M609" s="29">
        <f t="shared" si="201"/>
        <v>0</v>
      </c>
      <c r="N609" s="29">
        <v>0</v>
      </c>
      <c r="O609" s="29">
        <f t="shared" si="202"/>
        <v>0</v>
      </c>
      <c r="P609" s="29">
        <v>0</v>
      </c>
      <c r="Q609" s="29">
        <f t="shared" si="203"/>
        <v>0</v>
      </c>
      <c r="R609" s="29">
        <v>0</v>
      </c>
      <c r="S609" s="29">
        <f t="shared" si="204"/>
        <v>0</v>
      </c>
      <c r="T609" s="29">
        <v>0</v>
      </c>
      <c r="U609" s="29">
        <f t="shared" si="205"/>
        <v>0</v>
      </c>
      <c r="V609" s="29">
        <v>0</v>
      </c>
      <c r="W609" s="29">
        <f t="shared" si="206"/>
        <v>0</v>
      </c>
      <c r="X609" s="29">
        <v>0</v>
      </c>
      <c r="Y609" s="29">
        <f t="shared" si="207"/>
        <v>0</v>
      </c>
      <c r="Z609" s="29">
        <v>0</v>
      </c>
      <c r="AA609" s="29">
        <f t="shared" si="208"/>
        <v>0</v>
      </c>
      <c r="AB609" s="29">
        <v>0</v>
      </c>
      <c r="AC609" s="29">
        <f t="shared" si="209"/>
        <v>0</v>
      </c>
      <c r="AD609" s="29">
        <v>0</v>
      </c>
      <c r="AE609" s="29">
        <f t="shared" si="210"/>
        <v>0</v>
      </c>
      <c r="AF609" s="29">
        <v>0</v>
      </c>
      <c r="AG609" s="29">
        <f t="shared" si="211"/>
        <v>0</v>
      </c>
      <c r="AH609" s="29">
        <v>0</v>
      </c>
      <c r="AI609" s="29">
        <f t="shared" si="212"/>
        <v>0</v>
      </c>
      <c r="AJ609" s="29">
        <v>0</v>
      </c>
      <c r="AK609" s="29">
        <f t="shared" si="213"/>
        <v>0</v>
      </c>
      <c r="AL609" s="29">
        <v>0</v>
      </c>
      <c r="AM609" s="29">
        <f t="shared" si="214"/>
        <v>0</v>
      </c>
      <c r="AN609" s="29">
        <v>0</v>
      </c>
      <c r="AO609" s="29">
        <f t="shared" si="215"/>
        <v>0</v>
      </c>
      <c r="AP609" s="29">
        <v>0</v>
      </c>
      <c r="AQ609" s="29">
        <f t="shared" si="216"/>
        <v>0</v>
      </c>
      <c r="AR609" s="29">
        <v>0</v>
      </c>
      <c r="AS609" s="29">
        <f t="shared" si="217"/>
        <v>0</v>
      </c>
      <c r="AT609" s="29">
        <v>0</v>
      </c>
      <c r="AU609" s="29">
        <f t="shared" si="218"/>
        <v>0</v>
      </c>
      <c r="AV609" s="29">
        <v>0</v>
      </c>
      <c r="AW609" s="29">
        <f t="shared" si="219"/>
        <v>0</v>
      </c>
    </row>
    <row r="610" spans="1:49">
      <c r="A610" s="2">
        <v>788</v>
      </c>
      <c r="B610" s="2" t="s">
        <v>205</v>
      </c>
      <c r="C610" s="2" t="s">
        <v>813</v>
      </c>
      <c r="D610" s="3">
        <v>415.56</v>
      </c>
      <c r="E610" s="3">
        <v>16.25</v>
      </c>
      <c r="F610" s="29">
        <v>0</v>
      </c>
      <c r="G610" s="29">
        <f t="shared" si="198"/>
        <v>0</v>
      </c>
      <c r="H610" s="29">
        <v>0</v>
      </c>
      <c r="I610" s="29">
        <f t="shared" si="199"/>
        <v>0</v>
      </c>
      <c r="J610" s="29">
        <v>0</v>
      </c>
      <c r="K610" s="29">
        <f t="shared" si="200"/>
        <v>0</v>
      </c>
      <c r="L610" s="29">
        <v>0</v>
      </c>
      <c r="M610" s="29">
        <f t="shared" si="201"/>
        <v>0</v>
      </c>
      <c r="N610" s="29">
        <v>78622.22265625</v>
      </c>
      <c r="O610" s="29">
        <f t="shared" si="202"/>
        <v>7.5733767998144858E-5</v>
      </c>
      <c r="P610" s="29">
        <v>277090.90625</v>
      </c>
      <c r="Q610" s="29">
        <f t="shared" si="203"/>
        <v>2.8700135512172635E-4</v>
      </c>
      <c r="R610" s="29">
        <v>224640</v>
      </c>
      <c r="S610" s="29">
        <f t="shared" si="204"/>
        <v>2.1006636238688831E-4</v>
      </c>
      <c r="T610" s="29">
        <v>369942.84375</v>
      </c>
      <c r="U610" s="29">
        <f t="shared" si="205"/>
        <v>3.7545132153937803E-4</v>
      </c>
      <c r="V610" s="29">
        <v>69688.890625</v>
      </c>
      <c r="W610" s="29">
        <f t="shared" si="206"/>
        <v>1.6902140595834416E-4</v>
      </c>
      <c r="X610" s="29">
        <v>315000</v>
      </c>
      <c r="Y610" s="29">
        <f t="shared" si="207"/>
        <v>8.5649460094171877E-4</v>
      </c>
      <c r="Z610" s="29">
        <v>34560</v>
      </c>
      <c r="AA610" s="29">
        <f t="shared" si="208"/>
        <v>1.3190717970780583E-4</v>
      </c>
      <c r="AB610" s="29">
        <v>124000</v>
      </c>
      <c r="AC610" s="29">
        <f t="shared" si="209"/>
        <v>4.0564365412518654E-4</v>
      </c>
      <c r="AD610" s="29">
        <v>0</v>
      </c>
      <c r="AE610" s="29">
        <f t="shared" si="210"/>
        <v>0</v>
      </c>
      <c r="AF610" s="29">
        <v>304727.28125</v>
      </c>
      <c r="AG610" s="29">
        <f t="shared" si="211"/>
        <v>1.4355214555383539E-3</v>
      </c>
      <c r="AH610" s="29">
        <v>0</v>
      </c>
      <c r="AI610" s="29">
        <f t="shared" si="212"/>
        <v>0</v>
      </c>
      <c r="AJ610" s="29">
        <v>0</v>
      </c>
      <c r="AK610" s="29">
        <f t="shared" si="213"/>
        <v>0</v>
      </c>
      <c r="AL610" s="29">
        <v>0</v>
      </c>
      <c r="AM610" s="29">
        <f t="shared" si="214"/>
        <v>0</v>
      </c>
      <c r="AN610" s="29">
        <v>0</v>
      </c>
      <c r="AO610" s="29">
        <f t="shared" si="215"/>
        <v>0</v>
      </c>
      <c r="AP610" s="29">
        <v>0</v>
      </c>
      <c r="AQ610" s="29">
        <f t="shared" si="216"/>
        <v>0</v>
      </c>
      <c r="AR610" s="29">
        <v>0</v>
      </c>
      <c r="AS610" s="29">
        <f t="shared" si="217"/>
        <v>0</v>
      </c>
      <c r="AT610" s="29">
        <v>0</v>
      </c>
      <c r="AU610" s="29">
        <f t="shared" si="218"/>
        <v>0</v>
      </c>
      <c r="AV610" s="29">
        <v>0</v>
      </c>
      <c r="AW610" s="29">
        <f t="shared" si="219"/>
        <v>0</v>
      </c>
    </row>
    <row r="611" spans="1:49">
      <c r="A611" s="2">
        <v>789</v>
      </c>
      <c r="B611" s="2" t="s">
        <v>205</v>
      </c>
      <c r="C611" s="2" t="s">
        <v>814</v>
      </c>
      <c r="D611" s="3">
        <v>417.36</v>
      </c>
      <c r="E611" s="3">
        <v>15.97</v>
      </c>
      <c r="F611" s="29">
        <v>0</v>
      </c>
      <c r="G611" s="29">
        <f t="shared" si="198"/>
        <v>0</v>
      </c>
      <c r="H611" s="29">
        <v>0</v>
      </c>
      <c r="I611" s="29">
        <f t="shared" si="199"/>
        <v>0</v>
      </c>
      <c r="J611" s="29">
        <v>0</v>
      </c>
      <c r="K611" s="29">
        <f t="shared" si="200"/>
        <v>0</v>
      </c>
      <c r="L611" s="29">
        <v>0</v>
      </c>
      <c r="M611" s="29">
        <f t="shared" si="201"/>
        <v>0</v>
      </c>
      <c r="N611" s="29">
        <v>0</v>
      </c>
      <c r="O611" s="29">
        <f t="shared" si="202"/>
        <v>0</v>
      </c>
      <c r="P611" s="29">
        <v>0</v>
      </c>
      <c r="Q611" s="29">
        <f t="shared" si="203"/>
        <v>0</v>
      </c>
      <c r="R611" s="29">
        <v>0</v>
      </c>
      <c r="S611" s="29">
        <f t="shared" si="204"/>
        <v>0</v>
      </c>
      <c r="T611" s="29">
        <v>0</v>
      </c>
      <c r="U611" s="29">
        <f t="shared" si="205"/>
        <v>0</v>
      </c>
      <c r="V611" s="29">
        <v>0</v>
      </c>
      <c r="W611" s="29">
        <f t="shared" si="206"/>
        <v>0</v>
      </c>
      <c r="X611" s="29">
        <v>0</v>
      </c>
      <c r="Y611" s="29">
        <f t="shared" si="207"/>
        <v>0</v>
      </c>
      <c r="Z611" s="29">
        <v>0</v>
      </c>
      <c r="AA611" s="29">
        <f t="shared" si="208"/>
        <v>0</v>
      </c>
      <c r="AB611" s="29">
        <v>0</v>
      </c>
      <c r="AC611" s="29">
        <f t="shared" si="209"/>
        <v>0</v>
      </c>
      <c r="AD611" s="29">
        <v>0</v>
      </c>
      <c r="AE611" s="29">
        <f t="shared" si="210"/>
        <v>0</v>
      </c>
      <c r="AF611" s="29">
        <v>0</v>
      </c>
      <c r="AG611" s="29">
        <f t="shared" si="211"/>
        <v>0</v>
      </c>
      <c r="AH611" s="29">
        <v>0</v>
      </c>
      <c r="AI611" s="29">
        <f t="shared" si="212"/>
        <v>0</v>
      </c>
      <c r="AJ611" s="29">
        <v>0</v>
      </c>
      <c r="AK611" s="29">
        <f t="shared" si="213"/>
        <v>0</v>
      </c>
      <c r="AL611" s="29">
        <v>0</v>
      </c>
      <c r="AM611" s="29">
        <f t="shared" si="214"/>
        <v>0</v>
      </c>
      <c r="AN611" s="29">
        <v>0</v>
      </c>
      <c r="AO611" s="29">
        <f t="shared" si="215"/>
        <v>0</v>
      </c>
      <c r="AP611" s="29">
        <v>0</v>
      </c>
      <c r="AQ611" s="29">
        <f t="shared" si="216"/>
        <v>0</v>
      </c>
      <c r="AR611" s="29">
        <v>0</v>
      </c>
      <c r="AS611" s="29">
        <f t="shared" si="217"/>
        <v>0</v>
      </c>
      <c r="AT611" s="29">
        <v>0</v>
      </c>
      <c r="AU611" s="29">
        <f t="shared" si="218"/>
        <v>0</v>
      </c>
      <c r="AV611" s="29">
        <v>703360</v>
      </c>
      <c r="AW611" s="29">
        <f t="shared" si="219"/>
        <v>4.7513413018507276E-3</v>
      </c>
    </row>
    <row r="612" spans="1:49">
      <c r="A612" s="2">
        <v>790</v>
      </c>
      <c r="B612" s="2" t="s">
        <v>205</v>
      </c>
      <c r="C612" s="2" t="s">
        <v>815</v>
      </c>
      <c r="D612" s="3">
        <v>419.64</v>
      </c>
      <c r="E612" s="3">
        <v>17.68</v>
      </c>
      <c r="F612" s="29">
        <v>0</v>
      </c>
      <c r="G612" s="29">
        <f t="shared" si="198"/>
        <v>0</v>
      </c>
      <c r="H612" s="29">
        <v>0</v>
      </c>
      <c r="I612" s="29">
        <f t="shared" si="199"/>
        <v>0</v>
      </c>
      <c r="J612" s="29">
        <v>0</v>
      </c>
      <c r="K612" s="29">
        <f t="shared" si="200"/>
        <v>0</v>
      </c>
      <c r="L612" s="29">
        <v>0</v>
      </c>
      <c r="M612" s="29">
        <f t="shared" si="201"/>
        <v>0</v>
      </c>
      <c r="N612" s="29">
        <v>0</v>
      </c>
      <c r="O612" s="29">
        <f t="shared" si="202"/>
        <v>0</v>
      </c>
      <c r="P612" s="29">
        <v>0</v>
      </c>
      <c r="Q612" s="29">
        <f t="shared" si="203"/>
        <v>0</v>
      </c>
      <c r="R612" s="29">
        <v>0</v>
      </c>
      <c r="S612" s="29">
        <f t="shared" si="204"/>
        <v>0</v>
      </c>
      <c r="T612" s="29">
        <v>0</v>
      </c>
      <c r="U612" s="29">
        <f t="shared" si="205"/>
        <v>0</v>
      </c>
      <c r="V612" s="29">
        <v>0</v>
      </c>
      <c r="W612" s="29">
        <f t="shared" si="206"/>
        <v>0</v>
      </c>
      <c r="X612" s="29">
        <v>0</v>
      </c>
      <c r="Y612" s="29">
        <f t="shared" si="207"/>
        <v>0</v>
      </c>
      <c r="Z612" s="29">
        <v>0</v>
      </c>
      <c r="AA612" s="29">
        <f t="shared" si="208"/>
        <v>0</v>
      </c>
      <c r="AB612" s="29">
        <v>0</v>
      </c>
      <c r="AC612" s="29">
        <f t="shared" si="209"/>
        <v>0</v>
      </c>
      <c r="AD612" s="29">
        <v>0</v>
      </c>
      <c r="AE612" s="29">
        <f t="shared" si="210"/>
        <v>0</v>
      </c>
      <c r="AF612" s="29">
        <v>0</v>
      </c>
      <c r="AG612" s="29">
        <f t="shared" si="211"/>
        <v>0</v>
      </c>
      <c r="AH612" s="29">
        <v>950211.75</v>
      </c>
      <c r="AI612" s="29">
        <f t="shared" si="212"/>
        <v>3.8945492275132558E-3</v>
      </c>
      <c r="AJ612" s="29">
        <v>921022.1875</v>
      </c>
      <c r="AK612" s="29">
        <f t="shared" si="213"/>
        <v>3.5863361747368685E-3</v>
      </c>
      <c r="AL612" s="29">
        <v>0</v>
      </c>
      <c r="AM612" s="29">
        <f t="shared" si="214"/>
        <v>0</v>
      </c>
      <c r="AN612" s="29">
        <v>0</v>
      </c>
      <c r="AO612" s="29">
        <f t="shared" si="215"/>
        <v>0</v>
      </c>
      <c r="AP612" s="29">
        <v>0</v>
      </c>
      <c r="AQ612" s="29">
        <f t="shared" si="216"/>
        <v>0</v>
      </c>
      <c r="AR612" s="29">
        <v>0</v>
      </c>
      <c r="AS612" s="29">
        <f t="shared" si="217"/>
        <v>0</v>
      </c>
      <c r="AT612" s="29">
        <v>0</v>
      </c>
      <c r="AU612" s="29">
        <f t="shared" si="218"/>
        <v>0</v>
      </c>
      <c r="AV612" s="29">
        <v>0</v>
      </c>
      <c r="AW612" s="29">
        <f t="shared" si="219"/>
        <v>0</v>
      </c>
    </row>
    <row r="613" spans="1:49">
      <c r="A613" s="2">
        <v>791</v>
      </c>
      <c r="B613" s="2" t="s">
        <v>205</v>
      </c>
      <c r="C613" s="2" t="s">
        <v>816</v>
      </c>
      <c r="D613" s="3">
        <v>422.76</v>
      </c>
      <c r="E613" s="3">
        <v>26.33</v>
      </c>
      <c r="F613" s="29">
        <v>0</v>
      </c>
      <c r="G613" s="29">
        <f t="shared" si="198"/>
        <v>0</v>
      </c>
      <c r="H613" s="29">
        <v>0</v>
      </c>
      <c r="I613" s="29">
        <f t="shared" si="199"/>
        <v>0</v>
      </c>
      <c r="J613" s="29">
        <v>0</v>
      </c>
      <c r="K613" s="29">
        <f t="shared" si="200"/>
        <v>0</v>
      </c>
      <c r="L613" s="29">
        <v>0</v>
      </c>
      <c r="M613" s="29">
        <f t="shared" si="201"/>
        <v>0</v>
      </c>
      <c r="N613" s="29">
        <v>0</v>
      </c>
      <c r="O613" s="29">
        <f t="shared" si="202"/>
        <v>0</v>
      </c>
      <c r="P613" s="29">
        <v>0</v>
      </c>
      <c r="Q613" s="29">
        <f t="shared" si="203"/>
        <v>0</v>
      </c>
      <c r="R613" s="29">
        <v>0</v>
      </c>
      <c r="S613" s="29">
        <f t="shared" si="204"/>
        <v>0</v>
      </c>
      <c r="T613" s="29">
        <v>0</v>
      </c>
      <c r="U613" s="29">
        <f t="shared" si="205"/>
        <v>0</v>
      </c>
      <c r="V613" s="29">
        <v>0</v>
      </c>
      <c r="W613" s="29">
        <f t="shared" si="206"/>
        <v>0</v>
      </c>
      <c r="X613" s="29">
        <v>0</v>
      </c>
      <c r="Y613" s="29">
        <f t="shared" si="207"/>
        <v>0</v>
      </c>
      <c r="Z613" s="29">
        <v>0</v>
      </c>
      <c r="AA613" s="29">
        <f t="shared" si="208"/>
        <v>0</v>
      </c>
      <c r="AB613" s="29">
        <v>0</v>
      </c>
      <c r="AC613" s="29">
        <f t="shared" si="209"/>
        <v>0</v>
      </c>
      <c r="AD613" s="29">
        <v>0</v>
      </c>
      <c r="AE613" s="29">
        <f t="shared" si="210"/>
        <v>0</v>
      </c>
      <c r="AF613" s="29">
        <v>0</v>
      </c>
      <c r="AG613" s="29">
        <f t="shared" si="211"/>
        <v>0</v>
      </c>
      <c r="AH613" s="29">
        <v>0</v>
      </c>
      <c r="AI613" s="29">
        <f t="shared" si="212"/>
        <v>0</v>
      </c>
      <c r="AJ613" s="29">
        <v>0</v>
      </c>
      <c r="AK613" s="29">
        <f t="shared" si="213"/>
        <v>0</v>
      </c>
      <c r="AL613" s="29">
        <v>0</v>
      </c>
      <c r="AM613" s="29">
        <f t="shared" si="214"/>
        <v>0</v>
      </c>
      <c r="AN613" s="29">
        <v>0</v>
      </c>
      <c r="AO613" s="29">
        <f t="shared" si="215"/>
        <v>0</v>
      </c>
      <c r="AP613" s="29">
        <v>0</v>
      </c>
      <c r="AQ613" s="29">
        <f t="shared" si="216"/>
        <v>0</v>
      </c>
      <c r="AR613" s="29">
        <v>0</v>
      </c>
      <c r="AS613" s="29">
        <f t="shared" si="217"/>
        <v>0</v>
      </c>
      <c r="AT613" s="29">
        <v>953250</v>
      </c>
      <c r="AU613" s="29">
        <f t="shared" si="218"/>
        <v>6.91384378376232E-3</v>
      </c>
      <c r="AV613" s="29">
        <v>249600</v>
      </c>
      <c r="AW613" s="29">
        <f t="shared" si="219"/>
        <v>1.6860992790917052E-3</v>
      </c>
    </row>
    <row r="614" spans="1:49">
      <c r="A614" s="2">
        <v>792</v>
      </c>
      <c r="B614" s="2" t="s">
        <v>205</v>
      </c>
      <c r="C614" s="2" t="s">
        <v>817</v>
      </c>
      <c r="D614" s="3">
        <v>428.27289999999999</v>
      </c>
      <c r="E614" s="3">
        <v>26.22</v>
      </c>
      <c r="F614" s="29">
        <v>0</v>
      </c>
      <c r="G614" s="29">
        <f t="shared" si="198"/>
        <v>0</v>
      </c>
      <c r="H614" s="29">
        <v>0</v>
      </c>
      <c r="I614" s="29">
        <f t="shared" si="199"/>
        <v>0</v>
      </c>
      <c r="J614" s="29">
        <v>0</v>
      </c>
      <c r="K614" s="29">
        <f t="shared" si="200"/>
        <v>0</v>
      </c>
      <c r="L614" s="29">
        <v>0</v>
      </c>
      <c r="M614" s="29">
        <f t="shared" si="201"/>
        <v>0</v>
      </c>
      <c r="N614" s="29">
        <v>0</v>
      </c>
      <c r="O614" s="29">
        <f t="shared" si="202"/>
        <v>0</v>
      </c>
      <c r="P614" s="29">
        <v>0</v>
      </c>
      <c r="Q614" s="29">
        <f t="shared" si="203"/>
        <v>0</v>
      </c>
      <c r="R614" s="29">
        <v>0</v>
      </c>
      <c r="S614" s="29">
        <f t="shared" si="204"/>
        <v>0</v>
      </c>
      <c r="T614" s="29">
        <v>0</v>
      </c>
      <c r="U614" s="29">
        <f t="shared" si="205"/>
        <v>0</v>
      </c>
      <c r="V614" s="29">
        <v>0</v>
      </c>
      <c r="W614" s="29">
        <f t="shared" si="206"/>
        <v>0</v>
      </c>
      <c r="X614" s="29">
        <v>0</v>
      </c>
      <c r="Y614" s="29">
        <f t="shared" si="207"/>
        <v>0</v>
      </c>
      <c r="Z614" s="29">
        <v>0</v>
      </c>
      <c r="AA614" s="29">
        <f t="shared" si="208"/>
        <v>0</v>
      </c>
      <c r="AB614" s="29">
        <v>84399.9921875</v>
      </c>
      <c r="AC614" s="29">
        <f t="shared" si="209"/>
        <v>2.7609936483124754E-4</v>
      </c>
      <c r="AD614" s="29">
        <v>0</v>
      </c>
      <c r="AE614" s="29">
        <f t="shared" si="210"/>
        <v>0</v>
      </c>
      <c r="AF614" s="29">
        <v>0</v>
      </c>
      <c r="AG614" s="29">
        <f t="shared" si="211"/>
        <v>0</v>
      </c>
      <c r="AH614" s="29">
        <v>0</v>
      </c>
      <c r="AI614" s="29">
        <f t="shared" si="212"/>
        <v>0</v>
      </c>
      <c r="AJ614" s="29">
        <v>0</v>
      </c>
      <c r="AK614" s="29">
        <f t="shared" si="213"/>
        <v>0</v>
      </c>
      <c r="AL614" s="29">
        <v>0</v>
      </c>
      <c r="AM614" s="29">
        <f t="shared" si="214"/>
        <v>0</v>
      </c>
      <c r="AN614" s="29">
        <v>0</v>
      </c>
      <c r="AO614" s="29">
        <f t="shared" si="215"/>
        <v>0</v>
      </c>
      <c r="AP614" s="29">
        <v>0</v>
      </c>
      <c r="AQ614" s="29">
        <f t="shared" si="216"/>
        <v>0</v>
      </c>
      <c r="AR614" s="29">
        <v>0</v>
      </c>
      <c r="AS614" s="29">
        <f t="shared" si="217"/>
        <v>0</v>
      </c>
      <c r="AT614" s="29">
        <v>0</v>
      </c>
      <c r="AU614" s="29">
        <f t="shared" si="218"/>
        <v>0</v>
      </c>
      <c r="AV614" s="29">
        <v>0</v>
      </c>
      <c r="AW614" s="29">
        <f t="shared" si="219"/>
        <v>0</v>
      </c>
    </row>
    <row r="615" spans="1:49">
      <c r="A615" s="2">
        <v>793</v>
      </c>
      <c r="B615" s="2" t="s">
        <v>205</v>
      </c>
      <c r="C615" s="2" t="s">
        <v>818</v>
      </c>
      <c r="D615" s="3">
        <v>429.24</v>
      </c>
      <c r="E615" s="3">
        <v>26.26</v>
      </c>
      <c r="F615" s="29">
        <v>0</v>
      </c>
      <c r="G615" s="29">
        <f t="shared" si="198"/>
        <v>0</v>
      </c>
      <c r="H615" s="29">
        <v>56470.5859375</v>
      </c>
      <c r="I615" s="29">
        <f t="shared" si="199"/>
        <v>3.7117954462651556E-4</v>
      </c>
      <c r="J615" s="29">
        <v>0</v>
      </c>
      <c r="K615" s="29">
        <f t="shared" si="200"/>
        <v>0</v>
      </c>
      <c r="L615" s="29">
        <v>0</v>
      </c>
      <c r="M615" s="29">
        <f t="shared" si="201"/>
        <v>0</v>
      </c>
      <c r="N615" s="29">
        <v>0</v>
      </c>
      <c r="O615" s="29">
        <f t="shared" si="202"/>
        <v>0</v>
      </c>
      <c r="P615" s="29">
        <v>491269.5625</v>
      </c>
      <c r="Q615" s="29">
        <f t="shared" si="203"/>
        <v>5.088403371864812E-4</v>
      </c>
      <c r="R615" s="29">
        <v>0</v>
      </c>
      <c r="S615" s="29">
        <f t="shared" si="204"/>
        <v>0</v>
      </c>
      <c r="T615" s="29">
        <v>0</v>
      </c>
      <c r="U615" s="29">
        <f t="shared" si="205"/>
        <v>0</v>
      </c>
      <c r="V615" s="29">
        <v>0</v>
      </c>
      <c r="W615" s="29">
        <f t="shared" si="206"/>
        <v>0</v>
      </c>
      <c r="X615" s="29">
        <v>85377.7890625</v>
      </c>
      <c r="Y615" s="29">
        <f t="shared" si="207"/>
        <v>2.3214481070594342E-4</v>
      </c>
      <c r="Z615" s="29">
        <v>44715.7890625</v>
      </c>
      <c r="AA615" s="29">
        <f t="shared" si="208"/>
        <v>1.706693756841298E-4</v>
      </c>
      <c r="AB615" s="29">
        <v>47200</v>
      </c>
      <c r="AC615" s="29">
        <f t="shared" si="209"/>
        <v>1.5440629415087746E-4</v>
      </c>
      <c r="AD615" s="29">
        <v>0</v>
      </c>
      <c r="AE615" s="29">
        <f t="shared" si="210"/>
        <v>0</v>
      </c>
      <c r="AF615" s="29">
        <v>0</v>
      </c>
      <c r="AG615" s="29">
        <f t="shared" si="211"/>
        <v>0</v>
      </c>
      <c r="AH615" s="29">
        <v>0</v>
      </c>
      <c r="AI615" s="29">
        <f t="shared" si="212"/>
        <v>0</v>
      </c>
      <c r="AJ615" s="29">
        <v>81200</v>
      </c>
      <c r="AK615" s="29">
        <f t="shared" si="213"/>
        <v>3.1618184810410307E-4</v>
      </c>
      <c r="AL615" s="29">
        <v>245142.859375</v>
      </c>
      <c r="AM615" s="29">
        <f t="shared" si="214"/>
        <v>2.1616047502411142E-3</v>
      </c>
      <c r="AN615" s="29">
        <v>0</v>
      </c>
      <c r="AO615" s="29">
        <f t="shared" si="215"/>
        <v>0</v>
      </c>
      <c r="AP615" s="29">
        <v>0</v>
      </c>
      <c r="AQ615" s="29">
        <f t="shared" si="216"/>
        <v>0</v>
      </c>
      <c r="AR615" s="29">
        <v>0</v>
      </c>
      <c r="AS615" s="29">
        <f t="shared" si="217"/>
        <v>0</v>
      </c>
      <c r="AT615" s="29">
        <v>0</v>
      </c>
      <c r="AU615" s="29">
        <f t="shared" si="218"/>
        <v>0</v>
      </c>
      <c r="AV615" s="29">
        <v>0</v>
      </c>
      <c r="AW615" s="29">
        <f t="shared" si="219"/>
        <v>0</v>
      </c>
    </row>
    <row r="616" spans="1:49">
      <c r="A616" s="2">
        <v>794</v>
      </c>
      <c r="B616" s="2" t="s">
        <v>205</v>
      </c>
      <c r="C616" s="2" t="s">
        <v>819</v>
      </c>
      <c r="D616" s="3">
        <v>429.48</v>
      </c>
      <c r="E616" s="3">
        <v>26.08</v>
      </c>
      <c r="F616" s="29">
        <v>156400</v>
      </c>
      <c r="G616" s="29">
        <f t="shared" si="198"/>
        <v>1.0491248660748126E-3</v>
      </c>
      <c r="H616" s="29">
        <v>2869458.78125</v>
      </c>
      <c r="I616" s="29">
        <f t="shared" si="199"/>
        <v>1.8860870417171442E-2</v>
      </c>
      <c r="J616" s="29">
        <v>0</v>
      </c>
      <c r="K616" s="29">
        <f t="shared" si="200"/>
        <v>0</v>
      </c>
      <c r="L616" s="29">
        <v>0</v>
      </c>
      <c r="M616" s="29">
        <f t="shared" si="201"/>
        <v>0</v>
      </c>
      <c r="N616" s="29">
        <v>1542960</v>
      </c>
      <c r="O616" s="29">
        <f t="shared" si="202"/>
        <v>1.4862741184680612E-3</v>
      </c>
      <c r="P616" s="29">
        <v>0</v>
      </c>
      <c r="Q616" s="29">
        <f t="shared" si="203"/>
        <v>0</v>
      </c>
      <c r="R616" s="29">
        <v>0</v>
      </c>
      <c r="S616" s="29">
        <f t="shared" si="204"/>
        <v>0</v>
      </c>
      <c r="T616" s="29">
        <v>0</v>
      </c>
      <c r="U616" s="29">
        <f t="shared" si="205"/>
        <v>0</v>
      </c>
      <c r="V616" s="29">
        <v>0</v>
      </c>
      <c r="W616" s="29">
        <f t="shared" si="206"/>
        <v>0</v>
      </c>
      <c r="X616" s="29">
        <v>272755.5625</v>
      </c>
      <c r="Y616" s="29">
        <f t="shared" si="207"/>
        <v>7.4163068780340165E-4</v>
      </c>
      <c r="Z616" s="29">
        <v>0</v>
      </c>
      <c r="AA616" s="29">
        <f t="shared" si="208"/>
        <v>0</v>
      </c>
      <c r="AB616" s="29">
        <v>0</v>
      </c>
      <c r="AC616" s="29">
        <f t="shared" si="209"/>
        <v>0</v>
      </c>
      <c r="AD616" s="29">
        <v>195200.03125</v>
      </c>
      <c r="AE616" s="29">
        <f t="shared" si="210"/>
        <v>9.1017034998202542E-4</v>
      </c>
      <c r="AF616" s="29">
        <v>0</v>
      </c>
      <c r="AG616" s="29">
        <f t="shared" si="211"/>
        <v>0</v>
      </c>
      <c r="AH616" s="29">
        <v>253200.015625</v>
      </c>
      <c r="AI616" s="29">
        <f t="shared" si="212"/>
        <v>1.0377686081641151E-3</v>
      </c>
      <c r="AJ616" s="29">
        <v>278400</v>
      </c>
      <c r="AK616" s="29">
        <f t="shared" si="213"/>
        <v>1.084052050642639E-3</v>
      </c>
      <c r="AL616" s="29">
        <v>1849500</v>
      </c>
      <c r="AM616" s="29">
        <f t="shared" si="214"/>
        <v>1.6308400725045354E-2</v>
      </c>
      <c r="AN616" s="29">
        <v>804240</v>
      </c>
      <c r="AO616" s="29">
        <f t="shared" si="215"/>
        <v>7.1328344682550383E-3</v>
      </c>
      <c r="AP616" s="29">
        <v>0</v>
      </c>
      <c r="AQ616" s="29">
        <f t="shared" si="216"/>
        <v>0</v>
      </c>
      <c r="AR616" s="29">
        <v>0</v>
      </c>
      <c r="AS616" s="29">
        <f t="shared" si="217"/>
        <v>0</v>
      </c>
      <c r="AT616" s="29">
        <v>75200.0078125</v>
      </c>
      <c r="AU616" s="29">
        <f t="shared" si="218"/>
        <v>5.4541946661770889E-4</v>
      </c>
      <c r="AV616" s="29">
        <v>148800</v>
      </c>
      <c r="AW616" s="29">
        <f t="shared" si="219"/>
        <v>1.0051745702277474E-3</v>
      </c>
    </row>
    <row r="617" spans="1:49">
      <c r="A617" s="2">
        <v>795</v>
      </c>
      <c r="B617" s="2" t="s">
        <v>205</v>
      </c>
      <c r="C617" s="2" t="s">
        <v>820</v>
      </c>
      <c r="D617" s="3">
        <v>429.48</v>
      </c>
      <c r="E617" s="3">
        <v>26.52</v>
      </c>
      <c r="F617" s="29">
        <v>10745806</v>
      </c>
      <c r="G617" s="29">
        <f t="shared" si="198"/>
        <v>7.2082431461738608E-2</v>
      </c>
      <c r="H617" s="29">
        <v>662400</v>
      </c>
      <c r="I617" s="29">
        <f t="shared" si="199"/>
        <v>4.3539362356311466E-3</v>
      </c>
      <c r="J617" s="29">
        <v>0</v>
      </c>
      <c r="K617" s="29">
        <f t="shared" si="200"/>
        <v>0</v>
      </c>
      <c r="L617" s="29">
        <v>3975619</v>
      </c>
      <c r="M617" s="29">
        <f t="shared" si="201"/>
        <v>4.5290080821482779E-3</v>
      </c>
      <c r="N617" s="29">
        <v>621866.65625</v>
      </c>
      <c r="O617" s="29">
        <f t="shared" si="202"/>
        <v>5.9902027033925025E-4</v>
      </c>
      <c r="P617" s="29">
        <v>3042504.25</v>
      </c>
      <c r="Q617" s="29">
        <f t="shared" si="203"/>
        <v>3.1513226274043835E-3</v>
      </c>
      <c r="R617" s="29">
        <v>4130000</v>
      </c>
      <c r="S617" s="29">
        <f t="shared" si="204"/>
        <v>3.8620640876862924E-3</v>
      </c>
      <c r="T617" s="29">
        <v>839272.75</v>
      </c>
      <c r="U617" s="29">
        <f t="shared" si="205"/>
        <v>8.5176958668899258E-4</v>
      </c>
      <c r="V617" s="29">
        <v>0</v>
      </c>
      <c r="W617" s="29">
        <f t="shared" si="206"/>
        <v>0</v>
      </c>
      <c r="X617" s="29">
        <v>0</v>
      </c>
      <c r="Y617" s="29">
        <f t="shared" si="207"/>
        <v>0</v>
      </c>
      <c r="Z617" s="29">
        <v>313768.40625</v>
      </c>
      <c r="AA617" s="29">
        <f t="shared" si="208"/>
        <v>1.1975782855859541E-3</v>
      </c>
      <c r="AB617" s="29">
        <v>0</v>
      </c>
      <c r="AC617" s="29">
        <f t="shared" si="209"/>
        <v>0</v>
      </c>
      <c r="AD617" s="29">
        <v>0</v>
      </c>
      <c r="AE617" s="29">
        <f t="shared" si="210"/>
        <v>0</v>
      </c>
      <c r="AF617" s="29">
        <v>573840</v>
      </c>
      <c r="AG617" s="29">
        <f t="shared" si="211"/>
        <v>2.7032684066455866E-3</v>
      </c>
      <c r="AH617" s="29">
        <v>0</v>
      </c>
      <c r="AI617" s="29">
        <f t="shared" si="212"/>
        <v>0</v>
      </c>
      <c r="AJ617" s="29">
        <v>984613.375</v>
      </c>
      <c r="AK617" s="29">
        <f t="shared" si="213"/>
        <v>3.8339516819645104E-3</v>
      </c>
      <c r="AL617" s="29">
        <v>0</v>
      </c>
      <c r="AM617" s="29">
        <f t="shared" si="214"/>
        <v>0</v>
      </c>
      <c r="AN617" s="29">
        <v>816355.5625</v>
      </c>
      <c r="AO617" s="29">
        <f t="shared" si="215"/>
        <v>7.240287842623757E-3</v>
      </c>
      <c r="AP617" s="29">
        <v>0</v>
      </c>
      <c r="AQ617" s="29">
        <f t="shared" si="216"/>
        <v>0</v>
      </c>
      <c r="AR617" s="29">
        <v>202800</v>
      </c>
      <c r="AS617" s="29">
        <f t="shared" si="217"/>
        <v>1.9521218846331482E-3</v>
      </c>
      <c r="AT617" s="29">
        <v>248400</v>
      </c>
      <c r="AU617" s="29">
        <f t="shared" si="218"/>
        <v>1.8016247530936902E-3</v>
      </c>
      <c r="AV617" s="29">
        <v>0</v>
      </c>
      <c r="AW617" s="29">
        <f t="shared" si="219"/>
        <v>0</v>
      </c>
    </row>
    <row r="618" spans="1:49">
      <c r="A618" s="2">
        <v>796</v>
      </c>
      <c r="B618" s="2" t="s">
        <v>205</v>
      </c>
      <c r="C618" s="2" t="s">
        <v>821</v>
      </c>
      <c r="D618" s="3">
        <v>429.84</v>
      </c>
      <c r="E618" s="3">
        <v>26.39</v>
      </c>
      <c r="F618" s="29">
        <v>0</v>
      </c>
      <c r="G618" s="29">
        <f t="shared" si="198"/>
        <v>0</v>
      </c>
      <c r="H618" s="29">
        <v>0</v>
      </c>
      <c r="I618" s="29">
        <f t="shared" si="199"/>
        <v>0</v>
      </c>
      <c r="J618" s="29">
        <v>0</v>
      </c>
      <c r="K618" s="29">
        <f t="shared" si="200"/>
        <v>0</v>
      </c>
      <c r="L618" s="29">
        <v>0</v>
      </c>
      <c r="M618" s="29">
        <f t="shared" si="201"/>
        <v>0</v>
      </c>
      <c r="N618" s="29">
        <v>0</v>
      </c>
      <c r="O618" s="29">
        <f t="shared" si="202"/>
        <v>0</v>
      </c>
      <c r="P618" s="29">
        <v>0</v>
      </c>
      <c r="Q618" s="29">
        <f t="shared" si="203"/>
        <v>0</v>
      </c>
      <c r="R618" s="29">
        <v>0</v>
      </c>
      <c r="S618" s="29">
        <f t="shared" si="204"/>
        <v>0</v>
      </c>
      <c r="T618" s="29">
        <v>0</v>
      </c>
      <c r="U618" s="29">
        <f t="shared" si="205"/>
        <v>0</v>
      </c>
      <c r="V618" s="29">
        <v>0</v>
      </c>
      <c r="W618" s="29">
        <f t="shared" si="206"/>
        <v>0</v>
      </c>
      <c r="X618" s="29">
        <v>2416926.25</v>
      </c>
      <c r="Y618" s="29">
        <f t="shared" si="207"/>
        <v>6.5716961396803646E-3</v>
      </c>
      <c r="Z618" s="29">
        <v>1624168.375</v>
      </c>
      <c r="AA618" s="29">
        <f t="shared" si="208"/>
        <v>6.1990587302332163E-3</v>
      </c>
      <c r="AB618" s="29">
        <v>0</v>
      </c>
      <c r="AC618" s="29">
        <f t="shared" si="209"/>
        <v>0</v>
      </c>
      <c r="AD618" s="29">
        <v>0</v>
      </c>
      <c r="AE618" s="29">
        <f t="shared" si="210"/>
        <v>0</v>
      </c>
      <c r="AF618" s="29">
        <v>0</v>
      </c>
      <c r="AG618" s="29">
        <f t="shared" si="211"/>
        <v>0</v>
      </c>
      <c r="AH618" s="29">
        <v>363200</v>
      </c>
      <c r="AI618" s="29">
        <f t="shared" si="212"/>
        <v>1.4886158579209472E-3</v>
      </c>
      <c r="AJ618" s="29">
        <v>0</v>
      </c>
      <c r="AK618" s="29">
        <f t="shared" si="213"/>
        <v>0</v>
      </c>
      <c r="AL618" s="29">
        <v>324628.5625</v>
      </c>
      <c r="AM618" s="29">
        <f t="shared" si="214"/>
        <v>2.8624886099191298E-3</v>
      </c>
      <c r="AN618" s="29">
        <v>0</v>
      </c>
      <c r="AO618" s="29">
        <f t="shared" si="215"/>
        <v>0</v>
      </c>
      <c r="AP618" s="29">
        <v>0</v>
      </c>
      <c r="AQ618" s="29">
        <f t="shared" si="216"/>
        <v>0</v>
      </c>
      <c r="AR618" s="29">
        <v>0</v>
      </c>
      <c r="AS618" s="29">
        <f t="shared" si="217"/>
        <v>0</v>
      </c>
      <c r="AT618" s="29">
        <v>0</v>
      </c>
      <c r="AU618" s="29">
        <f t="shared" si="218"/>
        <v>0</v>
      </c>
      <c r="AV618" s="29">
        <v>449200</v>
      </c>
      <c r="AW618" s="29">
        <f t="shared" si="219"/>
        <v>3.0344382859294628E-3</v>
      </c>
    </row>
    <row r="619" spans="1:49">
      <c r="A619" s="2">
        <v>797</v>
      </c>
      <c r="B619" s="2" t="s">
        <v>205</v>
      </c>
      <c r="C619" s="2" t="s">
        <v>822</v>
      </c>
      <c r="D619" s="3">
        <v>429.84</v>
      </c>
      <c r="E619" s="3">
        <v>26.62</v>
      </c>
      <c r="F619" s="29">
        <v>0</v>
      </c>
      <c r="G619" s="29">
        <f t="shared" si="198"/>
        <v>0</v>
      </c>
      <c r="H619" s="29">
        <v>0</v>
      </c>
      <c r="I619" s="29">
        <f t="shared" si="199"/>
        <v>0</v>
      </c>
      <c r="J619" s="29">
        <v>0</v>
      </c>
      <c r="K619" s="29">
        <f t="shared" si="200"/>
        <v>0</v>
      </c>
      <c r="L619" s="29">
        <v>0</v>
      </c>
      <c r="M619" s="29">
        <f t="shared" si="201"/>
        <v>0</v>
      </c>
      <c r="N619" s="29">
        <v>145933.328125</v>
      </c>
      <c r="O619" s="29">
        <f t="shared" si="202"/>
        <v>1.4057197115550286E-4</v>
      </c>
      <c r="P619" s="29">
        <v>0</v>
      </c>
      <c r="Q619" s="29">
        <f t="shared" si="203"/>
        <v>0</v>
      </c>
      <c r="R619" s="29">
        <v>0</v>
      </c>
      <c r="S619" s="29">
        <f t="shared" si="204"/>
        <v>0</v>
      </c>
      <c r="T619" s="29">
        <v>0</v>
      </c>
      <c r="U619" s="29">
        <f t="shared" si="205"/>
        <v>0</v>
      </c>
      <c r="V619" s="29">
        <v>1907809.5</v>
      </c>
      <c r="W619" s="29">
        <f t="shared" si="206"/>
        <v>4.6271456052567285E-3</v>
      </c>
      <c r="X619" s="29">
        <v>0</v>
      </c>
      <c r="Y619" s="29">
        <f t="shared" si="207"/>
        <v>0</v>
      </c>
      <c r="Z619" s="29">
        <v>0</v>
      </c>
      <c r="AA619" s="29">
        <f t="shared" si="208"/>
        <v>0</v>
      </c>
      <c r="AB619" s="29">
        <v>0</v>
      </c>
      <c r="AC619" s="29">
        <f t="shared" si="209"/>
        <v>0</v>
      </c>
      <c r="AD619" s="29">
        <v>0</v>
      </c>
      <c r="AE619" s="29">
        <f t="shared" si="210"/>
        <v>0</v>
      </c>
      <c r="AF619" s="29">
        <v>0</v>
      </c>
      <c r="AG619" s="29">
        <f t="shared" si="211"/>
        <v>0</v>
      </c>
      <c r="AH619" s="29">
        <v>0</v>
      </c>
      <c r="AI619" s="29">
        <f t="shared" si="212"/>
        <v>0</v>
      </c>
      <c r="AJ619" s="29">
        <v>0</v>
      </c>
      <c r="AK619" s="29">
        <f t="shared" si="213"/>
        <v>0</v>
      </c>
      <c r="AL619" s="29">
        <v>0</v>
      </c>
      <c r="AM619" s="29">
        <f t="shared" si="214"/>
        <v>0</v>
      </c>
      <c r="AN619" s="29">
        <v>0</v>
      </c>
      <c r="AO619" s="29">
        <f t="shared" si="215"/>
        <v>0</v>
      </c>
      <c r="AP619" s="29">
        <v>0</v>
      </c>
      <c r="AQ619" s="29">
        <f t="shared" si="216"/>
        <v>0</v>
      </c>
      <c r="AR619" s="29">
        <v>0</v>
      </c>
      <c r="AS619" s="29">
        <f t="shared" si="217"/>
        <v>0</v>
      </c>
      <c r="AT619" s="29">
        <v>0</v>
      </c>
      <c r="AU619" s="29">
        <f t="shared" si="218"/>
        <v>0</v>
      </c>
      <c r="AV619" s="29">
        <v>0</v>
      </c>
      <c r="AW619" s="29">
        <f t="shared" si="219"/>
        <v>0</v>
      </c>
    </row>
    <row r="620" spans="1:49">
      <c r="A620" s="2">
        <v>798</v>
      </c>
      <c r="B620" s="2" t="s">
        <v>205</v>
      </c>
      <c r="C620" s="2" t="s">
        <v>823</v>
      </c>
      <c r="D620" s="3">
        <v>430.2</v>
      </c>
      <c r="E620" s="3">
        <v>26.7</v>
      </c>
      <c r="F620" s="29">
        <v>0</v>
      </c>
      <c r="G620" s="29">
        <f t="shared" si="198"/>
        <v>0</v>
      </c>
      <c r="H620" s="29">
        <v>0</v>
      </c>
      <c r="I620" s="29">
        <f t="shared" si="199"/>
        <v>0</v>
      </c>
      <c r="J620" s="29">
        <v>0</v>
      </c>
      <c r="K620" s="29">
        <f t="shared" si="200"/>
        <v>0</v>
      </c>
      <c r="L620" s="29">
        <v>303238.09375</v>
      </c>
      <c r="M620" s="29">
        <f t="shared" si="201"/>
        <v>3.4544753343038838E-4</v>
      </c>
      <c r="N620" s="29">
        <v>0</v>
      </c>
      <c r="O620" s="29">
        <f t="shared" si="202"/>
        <v>0</v>
      </c>
      <c r="P620" s="29">
        <v>0</v>
      </c>
      <c r="Q620" s="29">
        <f t="shared" si="203"/>
        <v>0</v>
      </c>
      <c r="R620" s="29">
        <v>0</v>
      </c>
      <c r="S620" s="29">
        <f t="shared" si="204"/>
        <v>0</v>
      </c>
      <c r="T620" s="29">
        <v>0</v>
      </c>
      <c r="U620" s="29">
        <f t="shared" si="205"/>
        <v>0</v>
      </c>
      <c r="V620" s="29">
        <v>283428.5625</v>
      </c>
      <c r="W620" s="29">
        <f t="shared" si="206"/>
        <v>6.8741938195407198E-4</v>
      </c>
      <c r="X620" s="29">
        <v>0</v>
      </c>
      <c r="Y620" s="29">
        <f t="shared" si="207"/>
        <v>0</v>
      </c>
      <c r="Z620" s="29">
        <v>0</v>
      </c>
      <c r="AA620" s="29">
        <f t="shared" si="208"/>
        <v>0</v>
      </c>
      <c r="AB620" s="29">
        <v>0</v>
      </c>
      <c r="AC620" s="29">
        <f t="shared" si="209"/>
        <v>0</v>
      </c>
      <c r="AD620" s="29">
        <v>0</v>
      </c>
      <c r="AE620" s="29">
        <f t="shared" si="210"/>
        <v>0</v>
      </c>
      <c r="AF620" s="29">
        <v>0</v>
      </c>
      <c r="AG620" s="29">
        <f t="shared" si="211"/>
        <v>0</v>
      </c>
      <c r="AH620" s="29">
        <v>0</v>
      </c>
      <c r="AI620" s="29">
        <f t="shared" si="212"/>
        <v>0</v>
      </c>
      <c r="AJ620" s="29">
        <v>0</v>
      </c>
      <c r="AK620" s="29">
        <f t="shared" si="213"/>
        <v>0</v>
      </c>
      <c r="AL620" s="29">
        <v>0</v>
      </c>
      <c r="AM620" s="29">
        <f t="shared" si="214"/>
        <v>0</v>
      </c>
      <c r="AN620" s="29">
        <v>0</v>
      </c>
      <c r="AO620" s="29">
        <f t="shared" si="215"/>
        <v>0</v>
      </c>
      <c r="AP620" s="29">
        <v>0</v>
      </c>
      <c r="AQ620" s="29">
        <f t="shared" si="216"/>
        <v>0</v>
      </c>
      <c r="AR620" s="29">
        <v>0</v>
      </c>
      <c r="AS620" s="29">
        <f t="shared" si="217"/>
        <v>0</v>
      </c>
      <c r="AT620" s="29">
        <v>0</v>
      </c>
      <c r="AU620" s="29">
        <f t="shared" si="218"/>
        <v>0</v>
      </c>
      <c r="AV620" s="29">
        <v>0</v>
      </c>
      <c r="AW620" s="29">
        <f t="shared" si="219"/>
        <v>0</v>
      </c>
    </row>
    <row r="621" spans="1:49">
      <c r="A621" s="2">
        <v>799</v>
      </c>
      <c r="B621" s="2" t="s">
        <v>205</v>
      </c>
      <c r="C621" s="2" t="s">
        <v>824</v>
      </c>
      <c r="D621" s="3">
        <v>433.68</v>
      </c>
      <c r="E621" s="3">
        <v>25.94</v>
      </c>
      <c r="F621" s="29">
        <v>0</v>
      </c>
      <c r="G621" s="29">
        <f t="shared" si="198"/>
        <v>0</v>
      </c>
      <c r="H621" s="29">
        <v>0</v>
      </c>
      <c r="I621" s="29">
        <f t="shared" si="199"/>
        <v>0</v>
      </c>
      <c r="J621" s="29">
        <v>0</v>
      </c>
      <c r="K621" s="29">
        <f t="shared" si="200"/>
        <v>0</v>
      </c>
      <c r="L621" s="29">
        <v>0</v>
      </c>
      <c r="M621" s="29">
        <f t="shared" si="201"/>
        <v>0</v>
      </c>
      <c r="N621" s="29">
        <v>0</v>
      </c>
      <c r="O621" s="29">
        <f t="shared" si="202"/>
        <v>0</v>
      </c>
      <c r="P621" s="29">
        <v>0</v>
      </c>
      <c r="Q621" s="29">
        <f t="shared" si="203"/>
        <v>0</v>
      </c>
      <c r="R621" s="29">
        <v>2959058.75</v>
      </c>
      <c r="S621" s="29">
        <f t="shared" si="204"/>
        <v>2.7670882643411358E-3</v>
      </c>
      <c r="T621" s="29">
        <v>2547953</v>
      </c>
      <c r="U621" s="29">
        <f t="shared" si="205"/>
        <v>2.585892218844206E-3</v>
      </c>
      <c r="V621" s="29">
        <v>0</v>
      </c>
      <c r="W621" s="29">
        <f t="shared" si="206"/>
        <v>0</v>
      </c>
      <c r="X621" s="29">
        <v>0</v>
      </c>
      <c r="Y621" s="29">
        <f t="shared" si="207"/>
        <v>0</v>
      </c>
      <c r="Z621" s="29">
        <v>0</v>
      </c>
      <c r="AA621" s="29">
        <f t="shared" si="208"/>
        <v>0</v>
      </c>
      <c r="AB621" s="29">
        <v>0</v>
      </c>
      <c r="AC621" s="29">
        <f t="shared" si="209"/>
        <v>0</v>
      </c>
      <c r="AD621" s="29">
        <v>0</v>
      </c>
      <c r="AE621" s="29">
        <f t="shared" si="210"/>
        <v>0</v>
      </c>
      <c r="AF621" s="29">
        <v>0</v>
      </c>
      <c r="AG621" s="29">
        <f t="shared" si="211"/>
        <v>0</v>
      </c>
      <c r="AH621" s="29">
        <v>0</v>
      </c>
      <c r="AI621" s="29">
        <f t="shared" si="212"/>
        <v>0</v>
      </c>
      <c r="AJ621" s="29">
        <v>0</v>
      </c>
      <c r="AK621" s="29">
        <f t="shared" si="213"/>
        <v>0</v>
      </c>
      <c r="AL621" s="29">
        <v>0</v>
      </c>
      <c r="AM621" s="29">
        <f t="shared" si="214"/>
        <v>0</v>
      </c>
      <c r="AN621" s="29">
        <v>0</v>
      </c>
      <c r="AO621" s="29">
        <f t="shared" si="215"/>
        <v>0</v>
      </c>
      <c r="AP621" s="29">
        <v>0</v>
      </c>
      <c r="AQ621" s="29">
        <f t="shared" si="216"/>
        <v>0</v>
      </c>
      <c r="AR621" s="29">
        <v>0</v>
      </c>
      <c r="AS621" s="29">
        <f t="shared" si="217"/>
        <v>0</v>
      </c>
      <c r="AT621" s="29">
        <v>0</v>
      </c>
      <c r="AU621" s="29">
        <f t="shared" si="218"/>
        <v>0</v>
      </c>
      <c r="AV621" s="29">
        <v>0</v>
      </c>
      <c r="AW621" s="29">
        <f t="shared" si="219"/>
        <v>0</v>
      </c>
    </row>
    <row r="622" spans="1:49">
      <c r="A622" s="2">
        <v>800</v>
      </c>
      <c r="B622" s="2" t="s">
        <v>205</v>
      </c>
      <c r="C622" s="2" t="s">
        <v>825</v>
      </c>
      <c r="D622" s="3">
        <v>437.64</v>
      </c>
      <c r="E622" s="3">
        <v>25.46</v>
      </c>
      <c r="F622" s="29">
        <v>0</v>
      </c>
      <c r="G622" s="29">
        <f t="shared" si="198"/>
        <v>0</v>
      </c>
      <c r="H622" s="29">
        <v>0</v>
      </c>
      <c r="I622" s="29">
        <f t="shared" si="199"/>
        <v>0</v>
      </c>
      <c r="J622" s="29">
        <v>0</v>
      </c>
      <c r="K622" s="29">
        <f t="shared" si="200"/>
        <v>0</v>
      </c>
      <c r="L622" s="29">
        <v>0</v>
      </c>
      <c r="M622" s="29">
        <f t="shared" si="201"/>
        <v>0</v>
      </c>
      <c r="N622" s="29">
        <v>10744320</v>
      </c>
      <c r="O622" s="29">
        <f t="shared" si="202"/>
        <v>1.03495908750316E-2</v>
      </c>
      <c r="P622" s="29">
        <v>10043846</v>
      </c>
      <c r="Q622" s="29">
        <f t="shared" si="203"/>
        <v>1.0403074758552927E-2</v>
      </c>
      <c r="R622" s="29">
        <v>0</v>
      </c>
      <c r="S622" s="29">
        <f t="shared" si="204"/>
        <v>0</v>
      </c>
      <c r="T622" s="29">
        <v>0</v>
      </c>
      <c r="U622" s="29">
        <f t="shared" si="205"/>
        <v>0</v>
      </c>
      <c r="V622" s="29">
        <v>0</v>
      </c>
      <c r="W622" s="29">
        <f t="shared" si="206"/>
        <v>0</v>
      </c>
      <c r="X622" s="29">
        <v>0</v>
      </c>
      <c r="Y622" s="29">
        <f t="shared" si="207"/>
        <v>0</v>
      </c>
      <c r="Z622" s="29">
        <v>0</v>
      </c>
      <c r="AA622" s="29">
        <f t="shared" si="208"/>
        <v>0</v>
      </c>
      <c r="AB622" s="29">
        <v>0</v>
      </c>
      <c r="AC622" s="29">
        <f t="shared" si="209"/>
        <v>0</v>
      </c>
      <c r="AD622" s="29">
        <v>0</v>
      </c>
      <c r="AE622" s="29">
        <f t="shared" si="210"/>
        <v>0</v>
      </c>
      <c r="AF622" s="29">
        <v>0</v>
      </c>
      <c r="AG622" s="29">
        <f t="shared" si="211"/>
        <v>0</v>
      </c>
      <c r="AH622" s="29">
        <v>0</v>
      </c>
      <c r="AI622" s="29">
        <f t="shared" si="212"/>
        <v>0</v>
      </c>
      <c r="AJ622" s="29">
        <v>0</v>
      </c>
      <c r="AK622" s="29">
        <f t="shared" si="213"/>
        <v>0</v>
      </c>
      <c r="AL622" s="29">
        <v>0</v>
      </c>
      <c r="AM622" s="29">
        <f t="shared" si="214"/>
        <v>0</v>
      </c>
      <c r="AN622" s="29">
        <v>0</v>
      </c>
      <c r="AO622" s="29">
        <f t="shared" si="215"/>
        <v>0</v>
      </c>
      <c r="AP622" s="29">
        <v>0</v>
      </c>
      <c r="AQ622" s="29">
        <f t="shared" si="216"/>
        <v>0</v>
      </c>
      <c r="AR622" s="29">
        <v>0</v>
      </c>
      <c r="AS622" s="29">
        <f t="shared" si="217"/>
        <v>0</v>
      </c>
      <c r="AT622" s="29">
        <v>0</v>
      </c>
      <c r="AU622" s="29">
        <f t="shared" si="218"/>
        <v>0</v>
      </c>
      <c r="AV622" s="29">
        <v>0</v>
      </c>
      <c r="AW622" s="29">
        <f t="shared" si="219"/>
        <v>0</v>
      </c>
    </row>
    <row r="623" spans="1:49">
      <c r="A623" s="2">
        <v>801</v>
      </c>
      <c r="B623" s="2" t="s">
        <v>205</v>
      </c>
      <c r="C623" s="2" t="s">
        <v>826</v>
      </c>
      <c r="D623" s="3">
        <v>437.7174</v>
      </c>
      <c r="E623" s="3">
        <v>25.71</v>
      </c>
      <c r="F623" s="29">
        <v>0</v>
      </c>
      <c r="G623" s="29">
        <f t="shared" si="198"/>
        <v>0</v>
      </c>
      <c r="H623" s="29">
        <v>0</v>
      </c>
      <c r="I623" s="29">
        <f t="shared" si="199"/>
        <v>0</v>
      </c>
      <c r="J623" s="29">
        <v>668266.6875</v>
      </c>
      <c r="K623" s="29">
        <f t="shared" si="200"/>
        <v>9.7102067717805848E-4</v>
      </c>
      <c r="L623" s="29">
        <v>754800</v>
      </c>
      <c r="M623" s="29">
        <f t="shared" si="201"/>
        <v>8.598649167351097E-4</v>
      </c>
      <c r="N623" s="29">
        <v>0</v>
      </c>
      <c r="O623" s="29">
        <f t="shared" si="202"/>
        <v>0</v>
      </c>
      <c r="P623" s="29">
        <v>0</v>
      </c>
      <c r="Q623" s="29">
        <f t="shared" si="203"/>
        <v>0</v>
      </c>
      <c r="R623" s="29">
        <v>0</v>
      </c>
      <c r="S623" s="29">
        <f t="shared" si="204"/>
        <v>0</v>
      </c>
      <c r="T623" s="29">
        <v>0</v>
      </c>
      <c r="U623" s="29">
        <f t="shared" si="205"/>
        <v>0</v>
      </c>
      <c r="V623" s="29">
        <v>0</v>
      </c>
      <c r="W623" s="29">
        <f t="shared" si="206"/>
        <v>0</v>
      </c>
      <c r="X623" s="29">
        <v>0</v>
      </c>
      <c r="Y623" s="29">
        <f t="shared" si="207"/>
        <v>0</v>
      </c>
      <c r="Z623" s="29">
        <v>0</v>
      </c>
      <c r="AA623" s="29">
        <f t="shared" si="208"/>
        <v>0</v>
      </c>
      <c r="AB623" s="29">
        <v>0</v>
      </c>
      <c r="AC623" s="29">
        <f t="shared" si="209"/>
        <v>0</v>
      </c>
      <c r="AD623" s="29">
        <v>0</v>
      </c>
      <c r="AE623" s="29">
        <f t="shared" si="210"/>
        <v>0</v>
      </c>
      <c r="AF623" s="29">
        <v>0</v>
      </c>
      <c r="AG623" s="29">
        <f t="shared" si="211"/>
        <v>0</v>
      </c>
      <c r="AH623" s="29">
        <v>0</v>
      </c>
      <c r="AI623" s="29">
        <f t="shared" si="212"/>
        <v>0</v>
      </c>
      <c r="AJ623" s="29">
        <v>0</v>
      </c>
      <c r="AK623" s="29">
        <f t="shared" si="213"/>
        <v>0</v>
      </c>
      <c r="AL623" s="29">
        <v>0</v>
      </c>
      <c r="AM623" s="29">
        <f t="shared" si="214"/>
        <v>0</v>
      </c>
      <c r="AN623" s="29">
        <v>0</v>
      </c>
      <c r="AO623" s="29">
        <f t="shared" si="215"/>
        <v>0</v>
      </c>
      <c r="AP623" s="29">
        <v>0</v>
      </c>
      <c r="AQ623" s="29">
        <f t="shared" si="216"/>
        <v>0</v>
      </c>
      <c r="AR623" s="29">
        <v>0</v>
      </c>
      <c r="AS623" s="29">
        <f t="shared" si="217"/>
        <v>0</v>
      </c>
      <c r="AT623" s="29">
        <v>0</v>
      </c>
      <c r="AU623" s="29">
        <f t="shared" si="218"/>
        <v>0</v>
      </c>
      <c r="AV623" s="29">
        <v>0</v>
      </c>
      <c r="AW623" s="29">
        <f t="shared" si="219"/>
        <v>0</v>
      </c>
    </row>
    <row r="624" spans="1:49">
      <c r="A624" s="2">
        <v>802</v>
      </c>
      <c r="B624" s="2" t="s">
        <v>205</v>
      </c>
      <c r="C624" s="2" t="s">
        <v>827</v>
      </c>
      <c r="D624" s="3">
        <v>437.76</v>
      </c>
      <c r="E624" s="3">
        <v>17.670000000000002</v>
      </c>
      <c r="F624" s="29">
        <v>0</v>
      </c>
      <c r="G624" s="29">
        <f t="shared" si="198"/>
        <v>0</v>
      </c>
      <c r="H624" s="29">
        <v>0</v>
      </c>
      <c r="I624" s="29">
        <f t="shared" si="199"/>
        <v>0</v>
      </c>
      <c r="J624" s="29">
        <v>0</v>
      </c>
      <c r="K624" s="29">
        <f t="shared" si="200"/>
        <v>0</v>
      </c>
      <c r="L624" s="29">
        <v>0</v>
      </c>
      <c r="M624" s="29">
        <f t="shared" si="201"/>
        <v>0</v>
      </c>
      <c r="N624" s="29">
        <v>0</v>
      </c>
      <c r="O624" s="29">
        <f t="shared" si="202"/>
        <v>0</v>
      </c>
      <c r="P624" s="29">
        <v>0</v>
      </c>
      <c r="Q624" s="29">
        <f t="shared" si="203"/>
        <v>0</v>
      </c>
      <c r="R624" s="29">
        <v>0</v>
      </c>
      <c r="S624" s="29">
        <f t="shared" si="204"/>
        <v>0</v>
      </c>
      <c r="T624" s="29">
        <v>0</v>
      </c>
      <c r="U624" s="29">
        <f t="shared" si="205"/>
        <v>0</v>
      </c>
      <c r="V624" s="29">
        <v>0</v>
      </c>
      <c r="W624" s="29">
        <f t="shared" si="206"/>
        <v>0</v>
      </c>
      <c r="X624" s="29">
        <v>0</v>
      </c>
      <c r="Y624" s="29">
        <f t="shared" si="207"/>
        <v>0</v>
      </c>
      <c r="Z624" s="29">
        <v>0</v>
      </c>
      <c r="AA624" s="29">
        <f t="shared" si="208"/>
        <v>0</v>
      </c>
      <c r="AB624" s="29">
        <v>0</v>
      </c>
      <c r="AC624" s="29">
        <f t="shared" si="209"/>
        <v>0</v>
      </c>
      <c r="AD624" s="29">
        <v>0</v>
      </c>
      <c r="AE624" s="29">
        <f t="shared" si="210"/>
        <v>0</v>
      </c>
      <c r="AF624" s="29">
        <v>0</v>
      </c>
      <c r="AG624" s="29">
        <f t="shared" si="211"/>
        <v>0</v>
      </c>
      <c r="AH624" s="29">
        <v>2686600</v>
      </c>
      <c r="AI624" s="29">
        <f t="shared" si="212"/>
        <v>1.1011330847715904E-2</v>
      </c>
      <c r="AJ624" s="29">
        <v>2080421</v>
      </c>
      <c r="AK624" s="29">
        <f t="shared" si="213"/>
        <v>8.100878776041702E-3</v>
      </c>
      <c r="AL624" s="29">
        <v>0</v>
      </c>
      <c r="AM624" s="29">
        <f t="shared" si="214"/>
        <v>0</v>
      </c>
      <c r="AN624" s="29">
        <v>0</v>
      </c>
      <c r="AO624" s="29">
        <f t="shared" si="215"/>
        <v>0</v>
      </c>
      <c r="AP624" s="29">
        <v>0</v>
      </c>
      <c r="AQ624" s="29">
        <f t="shared" si="216"/>
        <v>0</v>
      </c>
      <c r="AR624" s="29">
        <v>0</v>
      </c>
      <c r="AS624" s="29">
        <f t="shared" si="217"/>
        <v>0</v>
      </c>
      <c r="AT624" s="29">
        <v>0</v>
      </c>
      <c r="AU624" s="29">
        <f t="shared" si="218"/>
        <v>0</v>
      </c>
      <c r="AV624" s="29">
        <v>0</v>
      </c>
      <c r="AW624" s="29">
        <f t="shared" si="219"/>
        <v>0</v>
      </c>
    </row>
    <row r="625" spans="1:49">
      <c r="A625" s="2">
        <v>803</v>
      </c>
      <c r="B625" s="2" t="s">
        <v>205</v>
      </c>
      <c r="C625" s="2" t="s">
        <v>828</v>
      </c>
      <c r="D625" s="3">
        <v>438.36</v>
      </c>
      <c r="E625" s="3">
        <v>24.46</v>
      </c>
      <c r="F625" s="29">
        <v>0</v>
      </c>
      <c r="G625" s="29">
        <f t="shared" si="198"/>
        <v>0</v>
      </c>
      <c r="H625" s="29">
        <v>0</v>
      </c>
      <c r="I625" s="29">
        <f t="shared" si="199"/>
        <v>0</v>
      </c>
      <c r="J625" s="29">
        <v>0</v>
      </c>
      <c r="K625" s="29">
        <f t="shared" si="200"/>
        <v>0</v>
      </c>
      <c r="L625" s="29">
        <v>0</v>
      </c>
      <c r="M625" s="29">
        <f t="shared" si="201"/>
        <v>0</v>
      </c>
      <c r="N625" s="29">
        <v>0</v>
      </c>
      <c r="O625" s="29">
        <f t="shared" si="202"/>
        <v>0</v>
      </c>
      <c r="P625" s="29">
        <v>0</v>
      </c>
      <c r="Q625" s="29">
        <f t="shared" si="203"/>
        <v>0</v>
      </c>
      <c r="R625" s="29">
        <v>0</v>
      </c>
      <c r="S625" s="29">
        <f t="shared" si="204"/>
        <v>0</v>
      </c>
      <c r="T625" s="29">
        <v>0</v>
      </c>
      <c r="U625" s="29">
        <f t="shared" si="205"/>
        <v>0</v>
      </c>
      <c r="V625" s="29">
        <v>0</v>
      </c>
      <c r="W625" s="29">
        <f t="shared" si="206"/>
        <v>0</v>
      </c>
      <c r="X625" s="29">
        <v>209733.328125</v>
      </c>
      <c r="Y625" s="29">
        <f t="shared" si="207"/>
        <v>5.7027131167174745E-4</v>
      </c>
      <c r="Z625" s="29">
        <v>0</v>
      </c>
      <c r="AA625" s="29">
        <f t="shared" si="208"/>
        <v>0</v>
      </c>
      <c r="AB625" s="29">
        <v>0</v>
      </c>
      <c r="AC625" s="29">
        <f t="shared" si="209"/>
        <v>0</v>
      </c>
      <c r="AD625" s="29">
        <v>0</v>
      </c>
      <c r="AE625" s="29">
        <f t="shared" si="210"/>
        <v>0</v>
      </c>
      <c r="AF625" s="29">
        <v>0</v>
      </c>
      <c r="AG625" s="29">
        <f t="shared" si="211"/>
        <v>0</v>
      </c>
      <c r="AH625" s="29">
        <v>0</v>
      </c>
      <c r="AI625" s="29">
        <f t="shared" si="212"/>
        <v>0</v>
      </c>
      <c r="AJ625" s="29">
        <v>0</v>
      </c>
      <c r="AK625" s="29">
        <f t="shared" si="213"/>
        <v>0</v>
      </c>
      <c r="AL625" s="29">
        <v>0</v>
      </c>
      <c r="AM625" s="29">
        <f t="shared" si="214"/>
        <v>0</v>
      </c>
      <c r="AN625" s="29">
        <v>0</v>
      </c>
      <c r="AO625" s="29">
        <f t="shared" si="215"/>
        <v>0</v>
      </c>
      <c r="AP625" s="29">
        <v>0</v>
      </c>
      <c r="AQ625" s="29">
        <f t="shared" si="216"/>
        <v>0</v>
      </c>
      <c r="AR625" s="29">
        <v>0</v>
      </c>
      <c r="AS625" s="29">
        <f t="shared" si="217"/>
        <v>0</v>
      </c>
      <c r="AT625" s="29">
        <v>0</v>
      </c>
      <c r="AU625" s="29">
        <f t="shared" si="218"/>
        <v>0</v>
      </c>
      <c r="AV625" s="29">
        <v>0</v>
      </c>
      <c r="AW625" s="29">
        <f t="shared" si="219"/>
        <v>0</v>
      </c>
    </row>
    <row r="626" spans="1:49">
      <c r="A626" s="2">
        <v>804</v>
      </c>
      <c r="B626" s="2" t="s">
        <v>205</v>
      </c>
      <c r="C626" s="2" t="s">
        <v>829</v>
      </c>
      <c r="D626" s="3">
        <v>445.2</v>
      </c>
      <c r="E626" s="3">
        <v>25.25</v>
      </c>
      <c r="F626" s="29">
        <v>0</v>
      </c>
      <c r="G626" s="29">
        <f t="shared" si="198"/>
        <v>0</v>
      </c>
      <c r="H626" s="29">
        <v>0</v>
      </c>
      <c r="I626" s="29">
        <f t="shared" si="199"/>
        <v>0</v>
      </c>
      <c r="J626" s="29">
        <v>0</v>
      </c>
      <c r="K626" s="29">
        <f t="shared" si="200"/>
        <v>0</v>
      </c>
      <c r="L626" s="29">
        <v>0</v>
      </c>
      <c r="M626" s="29">
        <f t="shared" si="201"/>
        <v>0</v>
      </c>
      <c r="N626" s="29">
        <v>0</v>
      </c>
      <c r="O626" s="29">
        <f t="shared" si="202"/>
        <v>0</v>
      </c>
      <c r="P626" s="29">
        <v>0</v>
      </c>
      <c r="Q626" s="29">
        <f t="shared" si="203"/>
        <v>0</v>
      </c>
      <c r="R626" s="29">
        <v>0</v>
      </c>
      <c r="S626" s="29">
        <f t="shared" si="204"/>
        <v>0</v>
      </c>
      <c r="T626" s="29">
        <v>0</v>
      </c>
      <c r="U626" s="29">
        <f t="shared" si="205"/>
        <v>0</v>
      </c>
      <c r="V626" s="29">
        <v>0</v>
      </c>
      <c r="W626" s="29">
        <f t="shared" si="206"/>
        <v>0</v>
      </c>
      <c r="X626" s="29">
        <v>114461.5390625</v>
      </c>
      <c r="Y626" s="29">
        <f t="shared" si="207"/>
        <v>3.1122441340479648E-4</v>
      </c>
      <c r="Z626" s="29">
        <v>0</v>
      </c>
      <c r="AA626" s="29">
        <f t="shared" si="208"/>
        <v>0</v>
      </c>
      <c r="AB626" s="29">
        <v>0</v>
      </c>
      <c r="AC626" s="29">
        <f t="shared" si="209"/>
        <v>0</v>
      </c>
      <c r="AD626" s="29">
        <v>0</v>
      </c>
      <c r="AE626" s="29">
        <f t="shared" si="210"/>
        <v>0</v>
      </c>
      <c r="AF626" s="29">
        <v>0</v>
      </c>
      <c r="AG626" s="29">
        <f t="shared" si="211"/>
        <v>0</v>
      </c>
      <c r="AH626" s="29">
        <v>0</v>
      </c>
      <c r="AI626" s="29">
        <f t="shared" si="212"/>
        <v>0</v>
      </c>
      <c r="AJ626" s="29">
        <v>0</v>
      </c>
      <c r="AK626" s="29">
        <f t="shared" si="213"/>
        <v>0</v>
      </c>
      <c r="AL626" s="29">
        <v>0</v>
      </c>
      <c r="AM626" s="29">
        <f t="shared" si="214"/>
        <v>0</v>
      </c>
      <c r="AN626" s="29">
        <v>0</v>
      </c>
      <c r="AO626" s="29">
        <f t="shared" si="215"/>
        <v>0</v>
      </c>
      <c r="AP626" s="29">
        <v>0</v>
      </c>
      <c r="AQ626" s="29">
        <f t="shared" si="216"/>
        <v>0</v>
      </c>
      <c r="AR626" s="29">
        <v>0</v>
      </c>
      <c r="AS626" s="29">
        <f t="shared" si="217"/>
        <v>0</v>
      </c>
      <c r="AT626" s="29">
        <v>0</v>
      </c>
      <c r="AU626" s="29">
        <f t="shared" si="218"/>
        <v>0</v>
      </c>
      <c r="AV626" s="29">
        <v>0</v>
      </c>
      <c r="AW626" s="29">
        <f t="shared" si="219"/>
        <v>0</v>
      </c>
    </row>
    <row r="627" spans="1:49">
      <c r="A627" s="2">
        <v>805</v>
      </c>
      <c r="B627" s="2" t="s">
        <v>205</v>
      </c>
      <c r="C627" s="2" t="s">
        <v>830</v>
      </c>
      <c r="D627" s="3">
        <v>445.2</v>
      </c>
      <c r="E627" s="3">
        <v>26.8</v>
      </c>
      <c r="F627" s="29">
        <v>0</v>
      </c>
      <c r="G627" s="29">
        <f t="shared" si="198"/>
        <v>0</v>
      </c>
      <c r="H627" s="29">
        <v>58320</v>
      </c>
      <c r="I627" s="29">
        <f t="shared" si="199"/>
        <v>3.8333569031100313E-4</v>
      </c>
      <c r="J627" s="29">
        <v>0</v>
      </c>
      <c r="K627" s="29">
        <f t="shared" si="200"/>
        <v>0</v>
      </c>
      <c r="L627" s="29">
        <v>0</v>
      </c>
      <c r="M627" s="29">
        <f t="shared" si="201"/>
        <v>0</v>
      </c>
      <c r="N627" s="29">
        <v>0</v>
      </c>
      <c r="O627" s="29">
        <f t="shared" si="202"/>
        <v>0</v>
      </c>
      <c r="P627" s="29">
        <v>0</v>
      </c>
      <c r="Q627" s="29">
        <f t="shared" si="203"/>
        <v>0</v>
      </c>
      <c r="R627" s="29">
        <v>197688.890625</v>
      </c>
      <c r="S627" s="29">
        <f t="shared" si="204"/>
        <v>1.8486372034318545E-4</v>
      </c>
      <c r="T627" s="29">
        <v>491066.65625</v>
      </c>
      <c r="U627" s="29">
        <f t="shared" si="205"/>
        <v>4.9837867705201683E-4</v>
      </c>
      <c r="V627" s="29">
        <v>793515.8125</v>
      </c>
      <c r="W627" s="29">
        <f t="shared" si="206"/>
        <v>1.9245701441947412E-3</v>
      </c>
      <c r="X627" s="29">
        <v>0</v>
      </c>
      <c r="Y627" s="29">
        <f t="shared" si="207"/>
        <v>0</v>
      </c>
      <c r="Z627" s="29">
        <v>0</v>
      </c>
      <c r="AA627" s="29">
        <f t="shared" si="208"/>
        <v>0</v>
      </c>
      <c r="AB627" s="29">
        <v>0</v>
      </c>
      <c r="AC627" s="29">
        <f t="shared" si="209"/>
        <v>0</v>
      </c>
      <c r="AD627" s="29">
        <v>0</v>
      </c>
      <c r="AE627" s="29">
        <f t="shared" si="210"/>
        <v>0</v>
      </c>
      <c r="AF627" s="29">
        <v>0</v>
      </c>
      <c r="AG627" s="29">
        <f t="shared" si="211"/>
        <v>0</v>
      </c>
      <c r="AH627" s="29">
        <v>0</v>
      </c>
      <c r="AI627" s="29">
        <f t="shared" si="212"/>
        <v>0</v>
      </c>
      <c r="AJ627" s="29">
        <v>0</v>
      </c>
      <c r="AK627" s="29">
        <f t="shared" si="213"/>
        <v>0</v>
      </c>
      <c r="AL627" s="29">
        <v>0</v>
      </c>
      <c r="AM627" s="29">
        <f t="shared" si="214"/>
        <v>0</v>
      </c>
      <c r="AN627" s="29">
        <v>0</v>
      </c>
      <c r="AO627" s="29">
        <f t="shared" si="215"/>
        <v>0</v>
      </c>
      <c r="AP627" s="29">
        <v>0</v>
      </c>
      <c r="AQ627" s="29">
        <f t="shared" si="216"/>
        <v>0</v>
      </c>
      <c r="AR627" s="29">
        <v>0</v>
      </c>
      <c r="AS627" s="29">
        <f t="shared" si="217"/>
        <v>0</v>
      </c>
      <c r="AT627" s="29">
        <v>167905.890625</v>
      </c>
      <c r="AU627" s="29">
        <f t="shared" si="218"/>
        <v>1.2178076036241617E-3</v>
      </c>
      <c r="AV627" s="29">
        <v>244363.640625</v>
      </c>
      <c r="AW627" s="29">
        <f t="shared" si="219"/>
        <v>1.650726595729315E-3</v>
      </c>
    </row>
    <row r="628" spans="1:49">
      <c r="A628" s="2">
        <v>806</v>
      </c>
      <c r="B628" s="2" t="s">
        <v>205</v>
      </c>
      <c r="C628" s="2" t="s">
        <v>831</v>
      </c>
      <c r="D628" s="3">
        <v>445.44</v>
      </c>
      <c r="E628" s="3">
        <v>26.87</v>
      </c>
      <c r="F628" s="29">
        <v>3386112</v>
      </c>
      <c r="G628" s="29">
        <f t="shared" si="198"/>
        <v>2.2713902164413782E-2</v>
      </c>
      <c r="H628" s="29">
        <v>686879.9375</v>
      </c>
      <c r="I628" s="29">
        <f t="shared" si="199"/>
        <v>4.5148421639633262E-3</v>
      </c>
      <c r="J628" s="29">
        <v>1150600</v>
      </c>
      <c r="K628" s="29">
        <f t="shared" si="200"/>
        <v>1.67187204159578E-3</v>
      </c>
      <c r="L628" s="29">
        <v>2130317.25</v>
      </c>
      <c r="M628" s="29">
        <f t="shared" si="201"/>
        <v>2.4268482575392392E-3</v>
      </c>
      <c r="N628" s="29">
        <v>1324423.5</v>
      </c>
      <c r="O628" s="29">
        <f t="shared" si="202"/>
        <v>1.2757662998009566E-3</v>
      </c>
      <c r="P628" s="29">
        <v>0</v>
      </c>
      <c r="Q628" s="29">
        <f t="shared" si="203"/>
        <v>0</v>
      </c>
      <c r="R628" s="29">
        <v>217600</v>
      </c>
      <c r="S628" s="29">
        <f t="shared" si="204"/>
        <v>2.0348308607276929E-4</v>
      </c>
      <c r="T628" s="29">
        <v>1846720</v>
      </c>
      <c r="U628" s="29">
        <f t="shared" si="205"/>
        <v>1.8742178047962315E-3</v>
      </c>
      <c r="V628" s="29">
        <v>0</v>
      </c>
      <c r="W628" s="29">
        <f t="shared" si="206"/>
        <v>0</v>
      </c>
      <c r="X628" s="29">
        <v>0</v>
      </c>
      <c r="Y628" s="29">
        <f t="shared" si="207"/>
        <v>0</v>
      </c>
      <c r="Z628" s="29">
        <v>0</v>
      </c>
      <c r="AA628" s="29">
        <f t="shared" si="208"/>
        <v>0</v>
      </c>
      <c r="AB628" s="29">
        <v>0</v>
      </c>
      <c r="AC628" s="29">
        <f t="shared" si="209"/>
        <v>0</v>
      </c>
      <c r="AD628" s="29">
        <v>0</v>
      </c>
      <c r="AE628" s="29">
        <f t="shared" si="210"/>
        <v>0</v>
      </c>
      <c r="AF628" s="29">
        <v>68800</v>
      </c>
      <c r="AG628" s="29">
        <f t="shared" si="211"/>
        <v>3.2410578972747866E-4</v>
      </c>
      <c r="AH628" s="29">
        <v>0</v>
      </c>
      <c r="AI628" s="29">
        <f t="shared" si="212"/>
        <v>0</v>
      </c>
      <c r="AJ628" s="29">
        <v>0</v>
      </c>
      <c r="AK628" s="29">
        <f t="shared" si="213"/>
        <v>0</v>
      </c>
      <c r="AL628" s="29">
        <v>0</v>
      </c>
      <c r="AM628" s="29">
        <f t="shared" si="214"/>
        <v>0</v>
      </c>
      <c r="AN628" s="29">
        <v>0</v>
      </c>
      <c r="AO628" s="29">
        <f t="shared" si="215"/>
        <v>0</v>
      </c>
      <c r="AP628" s="29">
        <v>0</v>
      </c>
      <c r="AQ628" s="29">
        <f t="shared" si="216"/>
        <v>0</v>
      </c>
      <c r="AR628" s="29">
        <v>531200</v>
      </c>
      <c r="AS628" s="29">
        <f t="shared" si="217"/>
        <v>5.1132502224710474E-3</v>
      </c>
      <c r="AT628" s="29">
        <v>336564.71875</v>
      </c>
      <c r="AU628" s="29">
        <f t="shared" si="218"/>
        <v>2.4410762009581966E-3</v>
      </c>
      <c r="AV628" s="29">
        <v>767272.75</v>
      </c>
      <c r="AW628" s="29">
        <f t="shared" si="219"/>
        <v>5.1830850586606974E-3</v>
      </c>
    </row>
    <row r="629" spans="1:49">
      <c r="A629" s="2">
        <v>807</v>
      </c>
      <c r="B629" s="2" t="s">
        <v>205</v>
      </c>
      <c r="C629" s="2" t="s">
        <v>832</v>
      </c>
      <c r="D629" s="3">
        <v>445.68</v>
      </c>
      <c r="E629" s="3">
        <v>25.87</v>
      </c>
      <c r="F629" s="29">
        <v>0</v>
      </c>
      <c r="G629" s="29">
        <f t="shared" si="198"/>
        <v>0</v>
      </c>
      <c r="H629" s="29">
        <v>0</v>
      </c>
      <c r="I629" s="29">
        <f t="shared" si="199"/>
        <v>0</v>
      </c>
      <c r="J629" s="29">
        <v>0</v>
      </c>
      <c r="K629" s="29">
        <f t="shared" si="200"/>
        <v>0</v>
      </c>
      <c r="L629" s="29">
        <v>0</v>
      </c>
      <c r="M629" s="29">
        <f t="shared" si="201"/>
        <v>0</v>
      </c>
      <c r="N629" s="29">
        <v>0</v>
      </c>
      <c r="O629" s="29">
        <f t="shared" si="202"/>
        <v>0</v>
      </c>
      <c r="P629" s="29">
        <v>0</v>
      </c>
      <c r="Q629" s="29">
        <f t="shared" si="203"/>
        <v>0</v>
      </c>
      <c r="R629" s="29">
        <v>0</v>
      </c>
      <c r="S629" s="29">
        <f t="shared" si="204"/>
        <v>0</v>
      </c>
      <c r="T629" s="29">
        <v>0</v>
      </c>
      <c r="U629" s="29">
        <f t="shared" si="205"/>
        <v>0</v>
      </c>
      <c r="V629" s="29">
        <v>0</v>
      </c>
      <c r="W629" s="29">
        <f t="shared" si="206"/>
        <v>0</v>
      </c>
      <c r="X629" s="29">
        <v>239360</v>
      </c>
      <c r="Y629" s="29">
        <f t="shared" si="207"/>
        <v>6.5082713549653899E-4</v>
      </c>
      <c r="Z629" s="29">
        <v>0</v>
      </c>
      <c r="AA629" s="29">
        <f t="shared" si="208"/>
        <v>0</v>
      </c>
      <c r="AB629" s="29">
        <v>0</v>
      </c>
      <c r="AC629" s="29">
        <f t="shared" si="209"/>
        <v>0</v>
      </c>
      <c r="AD629" s="29">
        <v>0</v>
      </c>
      <c r="AE629" s="29">
        <f t="shared" si="210"/>
        <v>0</v>
      </c>
      <c r="AF629" s="29">
        <v>0</v>
      </c>
      <c r="AG629" s="29">
        <f t="shared" si="211"/>
        <v>0</v>
      </c>
      <c r="AH629" s="29">
        <v>0</v>
      </c>
      <c r="AI629" s="29">
        <f t="shared" si="212"/>
        <v>0</v>
      </c>
      <c r="AJ629" s="29">
        <v>106333.3359375</v>
      </c>
      <c r="AK629" s="29">
        <f t="shared" si="213"/>
        <v>4.1404766837183727E-4</v>
      </c>
      <c r="AL629" s="29">
        <v>362800</v>
      </c>
      <c r="AM629" s="29">
        <f t="shared" si="214"/>
        <v>3.1990742271135195E-3</v>
      </c>
      <c r="AN629" s="29">
        <v>1658250</v>
      </c>
      <c r="AO629" s="29">
        <f t="shared" si="215"/>
        <v>1.4707080917367846E-2</v>
      </c>
      <c r="AP629" s="29">
        <v>0</v>
      </c>
      <c r="AQ629" s="29">
        <f t="shared" si="216"/>
        <v>0</v>
      </c>
      <c r="AR629" s="29">
        <v>0</v>
      </c>
      <c r="AS629" s="29">
        <f t="shared" si="217"/>
        <v>0</v>
      </c>
      <c r="AT629" s="29">
        <v>0</v>
      </c>
      <c r="AU629" s="29">
        <f t="shared" si="218"/>
        <v>0</v>
      </c>
      <c r="AV629" s="29">
        <v>0</v>
      </c>
      <c r="AW629" s="29">
        <f t="shared" si="219"/>
        <v>0</v>
      </c>
    </row>
    <row r="630" spans="1:49">
      <c r="A630" s="2">
        <v>808</v>
      </c>
      <c r="B630" s="2" t="s">
        <v>205</v>
      </c>
      <c r="C630" s="2" t="s">
        <v>833</v>
      </c>
      <c r="D630" s="3">
        <v>445.68</v>
      </c>
      <c r="E630" s="3">
        <v>26.19</v>
      </c>
      <c r="F630" s="29">
        <v>0</v>
      </c>
      <c r="G630" s="29">
        <f t="shared" si="198"/>
        <v>0</v>
      </c>
      <c r="H630" s="29">
        <v>0</v>
      </c>
      <c r="I630" s="29">
        <f t="shared" si="199"/>
        <v>0</v>
      </c>
      <c r="J630" s="29">
        <v>0</v>
      </c>
      <c r="K630" s="29">
        <f t="shared" si="200"/>
        <v>0</v>
      </c>
      <c r="L630" s="29">
        <v>0</v>
      </c>
      <c r="M630" s="29">
        <f t="shared" si="201"/>
        <v>0</v>
      </c>
      <c r="N630" s="29">
        <v>0</v>
      </c>
      <c r="O630" s="29">
        <f t="shared" si="202"/>
        <v>0</v>
      </c>
      <c r="P630" s="29">
        <v>1603764.75</v>
      </c>
      <c r="Q630" s="29">
        <f t="shared" si="203"/>
        <v>1.6611250898691543E-3</v>
      </c>
      <c r="R630" s="29">
        <v>0</v>
      </c>
      <c r="S630" s="29">
        <f t="shared" si="204"/>
        <v>0</v>
      </c>
      <c r="T630" s="29">
        <v>0</v>
      </c>
      <c r="U630" s="29">
        <f t="shared" si="205"/>
        <v>0</v>
      </c>
      <c r="V630" s="29">
        <v>0</v>
      </c>
      <c r="W630" s="29">
        <f t="shared" si="206"/>
        <v>0</v>
      </c>
      <c r="X630" s="29">
        <v>140400.015625</v>
      </c>
      <c r="Y630" s="29">
        <f t="shared" si="207"/>
        <v>3.8175192176173161E-4</v>
      </c>
      <c r="Z630" s="29">
        <v>0</v>
      </c>
      <c r="AA630" s="29">
        <f t="shared" si="208"/>
        <v>0</v>
      </c>
      <c r="AB630" s="29">
        <v>0</v>
      </c>
      <c r="AC630" s="29">
        <f t="shared" si="209"/>
        <v>0</v>
      </c>
      <c r="AD630" s="29">
        <v>555120</v>
      </c>
      <c r="AE630" s="29">
        <f t="shared" si="210"/>
        <v>2.5883897735391472E-3</v>
      </c>
      <c r="AF630" s="29">
        <v>0</v>
      </c>
      <c r="AG630" s="29">
        <f t="shared" si="211"/>
        <v>0</v>
      </c>
      <c r="AH630" s="29">
        <v>466400</v>
      </c>
      <c r="AI630" s="29">
        <f t="shared" si="212"/>
        <v>1.9115926105020091E-3</v>
      </c>
      <c r="AJ630" s="29">
        <v>0</v>
      </c>
      <c r="AK630" s="29">
        <f t="shared" si="213"/>
        <v>0</v>
      </c>
      <c r="AL630" s="29">
        <v>0</v>
      </c>
      <c r="AM630" s="29">
        <f t="shared" si="214"/>
        <v>0</v>
      </c>
      <c r="AN630" s="29">
        <v>0</v>
      </c>
      <c r="AO630" s="29">
        <f t="shared" si="215"/>
        <v>0</v>
      </c>
      <c r="AP630" s="29">
        <v>0</v>
      </c>
      <c r="AQ630" s="29">
        <f t="shared" si="216"/>
        <v>0</v>
      </c>
      <c r="AR630" s="29">
        <v>0</v>
      </c>
      <c r="AS630" s="29">
        <f t="shared" si="217"/>
        <v>0</v>
      </c>
      <c r="AT630" s="29">
        <v>95200</v>
      </c>
      <c r="AU630" s="29">
        <f t="shared" si="218"/>
        <v>6.9047776366553673E-4</v>
      </c>
      <c r="AV630" s="29">
        <v>0</v>
      </c>
      <c r="AW630" s="29">
        <f t="shared" si="219"/>
        <v>0</v>
      </c>
    </row>
    <row r="631" spans="1:49">
      <c r="A631" s="2">
        <v>809</v>
      </c>
      <c r="B631" s="2" t="s">
        <v>205</v>
      </c>
      <c r="C631" s="2" t="s">
        <v>834</v>
      </c>
      <c r="D631" s="3">
        <v>452.64</v>
      </c>
      <c r="E631" s="3">
        <v>21.43</v>
      </c>
      <c r="F631" s="29">
        <v>456000</v>
      </c>
      <c r="G631" s="29">
        <f t="shared" si="198"/>
        <v>3.058829532801244E-3</v>
      </c>
      <c r="H631" s="29">
        <v>741750</v>
      </c>
      <c r="I631" s="29">
        <f t="shared" si="199"/>
        <v>4.8755015138577948E-3</v>
      </c>
      <c r="J631" s="29">
        <v>330400</v>
      </c>
      <c r="K631" s="29">
        <f t="shared" si="200"/>
        <v>4.8008562710172579E-4</v>
      </c>
      <c r="L631" s="29">
        <v>586666.6875</v>
      </c>
      <c r="M631" s="29">
        <f t="shared" si="201"/>
        <v>6.6832816957929271E-4</v>
      </c>
      <c r="N631" s="29">
        <v>502755.5625</v>
      </c>
      <c r="O631" s="29">
        <f t="shared" si="202"/>
        <v>4.8428512758568056E-4</v>
      </c>
      <c r="P631" s="29">
        <v>352000</v>
      </c>
      <c r="Q631" s="29">
        <f t="shared" si="203"/>
        <v>3.6458965171415716E-4</v>
      </c>
      <c r="R631" s="29">
        <v>278666.65625</v>
      </c>
      <c r="S631" s="29">
        <f t="shared" si="204"/>
        <v>2.6058801102633075E-4</v>
      </c>
      <c r="T631" s="29">
        <v>307600</v>
      </c>
      <c r="U631" s="29">
        <f t="shared" si="205"/>
        <v>3.1218018798481674E-4</v>
      </c>
      <c r="V631" s="29">
        <v>0</v>
      </c>
      <c r="W631" s="29">
        <f t="shared" si="206"/>
        <v>0</v>
      </c>
      <c r="X631" s="29">
        <v>371200</v>
      </c>
      <c r="Y631" s="29">
        <f t="shared" si="207"/>
        <v>1.0093041138716382E-3</v>
      </c>
      <c r="Z631" s="29">
        <v>175200</v>
      </c>
      <c r="AA631" s="29">
        <f t="shared" si="208"/>
        <v>6.6869611935207118E-4</v>
      </c>
      <c r="AB631" s="29">
        <v>245999.984375</v>
      </c>
      <c r="AC631" s="29">
        <f t="shared" si="209"/>
        <v>8.0474461755333706E-4</v>
      </c>
      <c r="AD631" s="29">
        <v>0</v>
      </c>
      <c r="AE631" s="29">
        <f t="shared" si="210"/>
        <v>0</v>
      </c>
      <c r="AF631" s="29">
        <v>149333.328125</v>
      </c>
      <c r="AG631" s="29">
        <f t="shared" si="211"/>
        <v>7.0348541053177069E-4</v>
      </c>
      <c r="AH631" s="29">
        <v>0</v>
      </c>
      <c r="AI631" s="29">
        <f t="shared" si="212"/>
        <v>0</v>
      </c>
      <c r="AJ631" s="29">
        <v>137200</v>
      </c>
      <c r="AK631" s="29">
        <f t="shared" si="213"/>
        <v>5.3423829507245001E-4</v>
      </c>
      <c r="AL631" s="29">
        <v>0</v>
      </c>
      <c r="AM631" s="29">
        <f t="shared" si="214"/>
        <v>0</v>
      </c>
      <c r="AN631" s="29">
        <v>241600</v>
      </c>
      <c r="AO631" s="29">
        <f t="shared" si="215"/>
        <v>2.1427593846742479E-3</v>
      </c>
      <c r="AP631" s="29">
        <v>243600</v>
      </c>
      <c r="AQ631" s="29">
        <f t="shared" si="216"/>
        <v>2.03461091924588E-3</v>
      </c>
      <c r="AR631" s="29">
        <v>0</v>
      </c>
      <c r="AS631" s="29">
        <f t="shared" si="217"/>
        <v>0</v>
      </c>
      <c r="AT631" s="29">
        <v>0</v>
      </c>
      <c r="AU631" s="29">
        <f t="shared" si="218"/>
        <v>0</v>
      </c>
      <c r="AV631" s="29">
        <v>136800</v>
      </c>
      <c r="AW631" s="29">
        <f t="shared" si="219"/>
        <v>9.2411210488679992E-4</v>
      </c>
    </row>
    <row r="632" spans="1:49">
      <c r="A632" s="2">
        <v>810</v>
      </c>
      <c r="B632" s="2" t="s">
        <v>205</v>
      </c>
      <c r="C632" s="2" t="s">
        <v>835</v>
      </c>
      <c r="D632" s="3">
        <v>455.52</v>
      </c>
      <c r="E632" s="3">
        <v>23.67</v>
      </c>
      <c r="F632" s="29">
        <v>0</v>
      </c>
      <c r="G632" s="29">
        <f t="shared" si="198"/>
        <v>0</v>
      </c>
      <c r="H632" s="29">
        <v>0</v>
      </c>
      <c r="I632" s="29">
        <f t="shared" si="199"/>
        <v>0</v>
      </c>
      <c r="J632" s="29">
        <v>0</v>
      </c>
      <c r="K632" s="29">
        <f t="shared" si="200"/>
        <v>0</v>
      </c>
      <c r="L632" s="29">
        <v>13124615</v>
      </c>
      <c r="M632" s="29">
        <f t="shared" si="201"/>
        <v>1.4951505013454387E-2</v>
      </c>
      <c r="N632" s="29">
        <v>13013229</v>
      </c>
      <c r="O632" s="29">
        <f t="shared" si="202"/>
        <v>1.2535143788820195E-2</v>
      </c>
      <c r="P632" s="29">
        <v>9957807</v>
      </c>
      <c r="Q632" s="29">
        <f t="shared" si="203"/>
        <v>1.0313958482860217E-2</v>
      </c>
      <c r="R632" s="29">
        <v>10074133</v>
      </c>
      <c r="S632" s="29">
        <f t="shared" si="204"/>
        <v>9.4205683471853194E-3</v>
      </c>
      <c r="T632" s="29">
        <v>0</v>
      </c>
      <c r="U632" s="29">
        <f t="shared" si="205"/>
        <v>0</v>
      </c>
      <c r="V632" s="29">
        <v>0</v>
      </c>
      <c r="W632" s="29">
        <f t="shared" si="206"/>
        <v>0</v>
      </c>
      <c r="X632" s="29">
        <v>0</v>
      </c>
      <c r="Y632" s="29">
        <f t="shared" si="207"/>
        <v>0</v>
      </c>
      <c r="Z632" s="29">
        <v>0</v>
      </c>
      <c r="AA632" s="29">
        <f t="shared" si="208"/>
        <v>0</v>
      </c>
      <c r="AB632" s="29">
        <v>0</v>
      </c>
      <c r="AC632" s="29">
        <f t="shared" si="209"/>
        <v>0</v>
      </c>
      <c r="AD632" s="29">
        <v>0</v>
      </c>
      <c r="AE632" s="29">
        <f t="shared" si="210"/>
        <v>0</v>
      </c>
      <c r="AF632" s="29">
        <v>0</v>
      </c>
      <c r="AG632" s="29">
        <f t="shared" si="211"/>
        <v>0</v>
      </c>
      <c r="AH632" s="29">
        <v>0</v>
      </c>
      <c r="AI632" s="29">
        <f t="shared" si="212"/>
        <v>0</v>
      </c>
      <c r="AJ632" s="29">
        <v>0</v>
      </c>
      <c r="AK632" s="29">
        <f t="shared" si="213"/>
        <v>0</v>
      </c>
      <c r="AL632" s="29">
        <v>0</v>
      </c>
      <c r="AM632" s="29">
        <f t="shared" si="214"/>
        <v>0</v>
      </c>
      <c r="AN632" s="29">
        <v>0</v>
      </c>
      <c r="AO632" s="29">
        <f t="shared" si="215"/>
        <v>0</v>
      </c>
      <c r="AP632" s="29">
        <v>0</v>
      </c>
      <c r="AQ632" s="29">
        <f t="shared" si="216"/>
        <v>0</v>
      </c>
      <c r="AR632" s="29">
        <v>0</v>
      </c>
      <c r="AS632" s="29">
        <f t="shared" si="217"/>
        <v>0</v>
      </c>
      <c r="AT632" s="29">
        <v>0</v>
      </c>
      <c r="AU632" s="29">
        <f t="shared" si="218"/>
        <v>0</v>
      </c>
      <c r="AV632" s="29">
        <v>0</v>
      </c>
      <c r="AW632" s="29">
        <f t="shared" si="219"/>
        <v>0</v>
      </c>
    </row>
    <row r="633" spans="1:49">
      <c r="A633" s="2">
        <v>811</v>
      </c>
      <c r="B633" s="2" t="s">
        <v>205</v>
      </c>
      <c r="C633" s="2" t="s">
        <v>836</v>
      </c>
      <c r="D633" s="3">
        <v>456.36</v>
      </c>
      <c r="E633" s="3">
        <v>26.47</v>
      </c>
      <c r="F633" s="29">
        <v>0</v>
      </c>
      <c r="G633" s="29">
        <f t="shared" si="198"/>
        <v>0</v>
      </c>
      <c r="H633" s="29">
        <v>0</v>
      </c>
      <c r="I633" s="29">
        <f t="shared" si="199"/>
        <v>0</v>
      </c>
      <c r="J633" s="29">
        <v>0</v>
      </c>
      <c r="K633" s="29">
        <f t="shared" si="200"/>
        <v>0</v>
      </c>
      <c r="L633" s="29">
        <v>0</v>
      </c>
      <c r="M633" s="29">
        <f t="shared" si="201"/>
        <v>0</v>
      </c>
      <c r="N633" s="29">
        <v>0</v>
      </c>
      <c r="O633" s="29">
        <f t="shared" si="202"/>
        <v>0</v>
      </c>
      <c r="P633" s="29">
        <v>0</v>
      </c>
      <c r="Q633" s="29">
        <f t="shared" si="203"/>
        <v>0</v>
      </c>
      <c r="R633" s="29">
        <v>0</v>
      </c>
      <c r="S633" s="29">
        <f t="shared" si="204"/>
        <v>0</v>
      </c>
      <c r="T633" s="29">
        <v>0</v>
      </c>
      <c r="U633" s="29">
        <f t="shared" si="205"/>
        <v>0</v>
      </c>
      <c r="V633" s="29">
        <v>0</v>
      </c>
      <c r="W633" s="29">
        <f t="shared" si="206"/>
        <v>0</v>
      </c>
      <c r="X633" s="29">
        <v>0</v>
      </c>
      <c r="Y633" s="29">
        <f t="shared" si="207"/>
        <v>0</v>
      </c>
      <c r="Z633" s="29">
        <v>0</v>
      </c>
      <c r="AA633" s="29">
        <f t="shared" si="208"/>
        <v>0</v>
      </c>
      <c r="AB633" s="29">
        <v>0</v>
      </c>
      <c r="AC633" s="29">
        <f t="shared" si="209"/>
        <v>0</v>
      </c>
      <c r="AD633" s="29">
        <v>216000</v>
      </c>
      <c r="AE633" s="29">
        <f t="shared" si="210"/>
        <v>1.0071555539062831E-3</v>
      </c>
      <c r="AF633" s="29">
        <v>0</v>
      </c>
      <c r="AG633" s="29">
        <f t="shared" si="211"/>
        <v>0</v>
      </c>
      <c r="AH633" s="29">
        <v>0</v>
      </c>
      <c r="AI633" s="29">
        <f t="shared" si="212"/>
        <v>0</v>
      </c>
      <c r="AJ633" s="29">
        <v>0</v>
      </c>
      <c r="AK633" s="29">
        <f t="shared" si="213"/>
        <v>0</v>
      </c>
      <c r="AL633" s="29">
        <v>0</v>
      </c>
      <c r="AM633" s="29">
        <f t="shared" si="214"/>
        <v>0</v>
      </c>
      <c r="AN633" s="29">
        <v>0</v>
      </c>
      <c r="AO633" s="29">
        <f t="shared" si="215"/>
        <v>0</v>
      </c>
      <c r="AP633" s="29">
        <v>0</v>
      </c>
      <c r="AQ633" s="29">
        <f t="shared" si="216"/>
        <v>0</v>
      </c>
      <c r="AR633" s="29">
        <v>0</v>
      </c>
      <c r="AS633" s="29">
        <f t="shared" si="217"/>
        <v>0</v>
      </c>
      <c r="AT633" s="29">
        <v>0</v>
      </c>
      <c r="AU633" s="29">
        <f t="shared" si="218"/>
        <v>0</v>
      </c>
      <c r="AV633" s="29">
        <v>0</v>
      </c>
      <c r="AW633" s="29">
        <f t="shared" si="219"/>
        <v>0</v>
      </c>
    </row>
    <row r="634" spans="1:49">
      <c r="A634" s="2">
        <v>812</v>
      </c>
      <c r="B634" s="2" t="s">
        <v>205</v>
      </c>
      <c r="C634" s="2" t="s">
        <v>837</v>
      </c>
      <c r="D634" s="3">
        <v>457.44</v>
      </c>
      <c r="E634" s="3">
        <v>26.52</v>
      </c>
      <c r="F634" s="29">
        <v>0</v>
      </c>
      <c r="G634" s="29">
        <f t="shared" si="198"/>
        <v>0</v>
      </c>
      <c r="H634" s="29">
        <v>0</v>
      </c>
      <c r="I634" s="29">
        <f t="shared" si="199"/>
        <v>0</v>
      </c>
      <c r="J634" s="29">
        <v>0</v>
      </c>
      <c r="K634" s="29">
        <f t="shared" si="200"/>
        <v>0</v>
      </c>
      <c r="L634" s="29">
        <v>0</v>
      </c>
      <c r="M634" s="29">
        <f t="shared" si="201"/>
        <v>0</v>
      </c>
      <c r="N634" s="29">
        <v>0</v>
      </c>
      <c r="O634" s="29">
        <f t="shared" si="202"/>
        <v>0</v>
      </c>
      <c r="P634" s="29">
        <v>0</v>
      </c>
      <c r="Q634" s="29">
        <f t="shared" si="203"/>
        <v>0</v>
      </c>
      <c r="R634" s="29">
        <v>0</v>
      </c>
      <c r="S634" s="29">
        <f t="shared" si="204"/>
        <v>0</v>
      </c>
      <c r="T634" s="29">
        <v>0</v>
      </c>
      <c r="U634" s="29">
        <f t="shared" si="205"/>
        <v>0</v>
      </c>
      <c r="V634" s="29">
        <v>0</v>
      </c>
      <c r="W634" s="29">
        <f t="shared" si="206"/>
        <v>0</v>
      </c>
      <c r="X634" s="29">
        <v>0</v>
      </c>
      <c r="Y634" s="29">
        <f t="shared" si="207"/>
        <v>0</v>
      </c>
      <c r="Z634" s="29">
        <v>0</v>
      </c>
      <c r="AA634" s="29">
        <f t="shared" si="208"/>
        <v>0</v>
      </c>
      <c r="AB634" s="29">
        <v>173538.453125</v>
      </c>
      <c r="AC634" s="29">
        <f t="shared" si="209"/>
        <v>5.6769977626497901E-4</v>
      </c>
      <c r="AD634" s="29">
        <v>24177.77734375</v>
      </c>
      <c r="AE634" s="29">
        <f t="shared" si="210"/>
        <v>1.1273510524475606E-4</v>
      </c>
      <c r="AF634" s="29">
        <v>0</v>
      </c>
      <c r="AG634" s="29">
        <f t="shared" si="211"/>
        <v>0</v>
      </c>
      <c r="AH634" s="29">
        <v>0</v>
      </c>
      <c r="AI634" s="29">
        <f t="shared" si="212"/>
        <v>0</v>
      </c>
      <c r="AJ634" s="29">
        <v>0</v>
      </c>
      <c r="AK634" s="29">
        <f t="shared" si="213"/>
        <v>0</v>
      </c>
      <c r="AL634" s="29">
        <v>0</v>
      </c>
      <c r="AM634" s="29">
        <f t="shared" si="214"/>
        <v>0</v>
      </c>
      <c r="AN634" s="29">
        <v>0</v>
      </c>
      <c r="AO634" s="29">
        <f t="shared" si="215"/>
        <v>0</v>
      </c>
      <c r="AP634" s="29">
        <v>0</v>
      </c>
      <c r="AQ634" s="29">
        <f t="shared" si="216"/>
        <v>0</v>
      </c>
      <c r="AR634" s="29">
        <v>0</v>
      </c>
      <c r="AS634" s="29">
        <f t="shared" si="217"/>
        <v>0</v>
      </c>
      <c r="AT634" s="29">
        <v>0</v>
      </c>
      <c r="AU634" s="29">
        <f t="shared" si="218"/>
        <v>0</v>
      </c>
      <c r="AV634" s="29">
        <v>0</v>
      </c>
      <c r="AW634" s="29">
        <f t="shared" si="219"/>
        <v>0</v>
      </c>
    </row>
    <row r="635" spans="1:49">
      <c r="A635" s="2">
        <v>813</v>
      </c>
      <c r="B635" s="2" t="s">
        <v>205</v>
      </c>
      <c r="C635" s="2" t="s">
        <v>838</v>
      </c>
      <c r="D635" s="3">
        <v>460.68</v>
      </c>
      <c r="E635" s="3">
        <v>27.22</v>
      </c>
      <c r="F635" s="29">
        <v>0</v>
      </c>
      <c r="G635" s="29">
        <f t="shared" si="198"/>
        <v>0</v>
      </c>
      <c r="H635" s="29">
        <v>0</v>
      </c>
      <c r="I635" s="29">
        <f t="shared" si="199"/>
        <v>0</v>
      </c>
      <c r="J635" s="29">
        <v>0</v>
      </c>
      <c r="K635" s="29">
        <f t="shared" si="200"/>
        <v>0</v>
      </c>
      <c r="L635" s="29">
        <v>0</v>
      </c>
      <c r="M635" s="29">
        <f t="shared" si="201"/>
        <v>0</v>
      </c>
      <c r="N635" s="29">
        <v>0</v>
      </c>
      <c r="O635" s="29">
        <f t="shared" si="202"/>
        <v>0</v>
      </c>
      <c r="P635" s="29">
        <v>0</v>
      </c>
      <c r="Q635" s="29">
        <f t="shared" si="203"/>
        <v>0</v>
      </c>
      <c r="R635" s="29">
        <v>0</v>
      </c>
      <c r="S635" s="29">
        <f t="shared" si="204"/>
        <v>0</v>
      </c>
      <c r="T635" s="29">
        <v>0</v>
      </c>
      <c r="U635" s="29">
        <f t="shared" si="205"/>
        <v>0</v>
      </c>
      <c r="V635" s="29">
        <v>0</v>
      </c>
      <c r="W635" s="29">
        <f t="shared" si="206"/>
        <v>0</v>
      </c>
      <c r="X635" s="29">
        <v>700514.3125</v>
      </c>
      <c r="Y635" s="29">
        <f t="shared" si="207"/>
        <v>1.9047197667893649E-3</v>
      </c>
      <c r="Z635" s="29">
        <v>0</v>
      </c>
      <c r="AA635" s="29">
        <f t="shared" si="208"/>
        <v>0</v>
      </c>
      <c r="AB635" s="29">
        <v>0</v>
      </c>
      <c r="AC635" s="29">
        <f t="shared" si="209"/>
        <v>0</v>
      </c>
      <c r="AD635" s="29">
        <v>0</v>
      </c>
      <c r="AE635" s="29">
        <f t="shared" si="210"/>
        <v>0</v>
      </c>
      <c r="AF635" s="29">
        <v>0</v>
      </c>
      <c r="AG635" s="29">
        <f t="shared" si="211"/>
        <v>0</v>
      </c>
      <c r="AH635" s="29">
        <v>0</v>
      </c>
      <c r="AI635" s="29">
        <f t="shared" si="212"/>
        <v>0</v>
      </c>
      <c r="AJ635" s="29">
        <v>0</v>
      </c>
      <c r="AK635" s="29">
        <f t="shared" si="213"/>
        <v>0</v>
      </c>
      <c r="AL635" s="29">
        <v>0</v>
      </c>
      <c r="AM635" s="29">
        <f t="shared" si="214"/>
        <v>0</v>
      </c>
      <c r="AN635" s="29">
        <v>0</v>
      </c>
      <c r="AO635" s="29">
        <f t="shared" si="215"/>
        <v>0</v>
      </c>
      <c r="AP635" s="29">
        <v>0</v>
      </c>
      <c r="AQ635" s="29">
        <f t="shared" si="216"/>
        <v>0</v>
      </c>
      <c r="AR635" s="29">
        <v>0</v>
      </c>
      <c r="AS635" s="29">
        <f t="shared" si="217"/>
        <v>0</v>
      </c>
      <c r="AT635" s="29">
        <v>0</v>
      </c>
      <c r="AU635" s="29">
        <f t="shared" si="218"/>
        <v>0</v>
      </c>
      <c r="AV635" s="29">
        <v>0</v>
      </c>
      <c r="AW635" s="29">
        <f t="shared" si="219"/>
        <v>0</v>
      </c>
    </row>
    <row r="636" spans="1:49">
      <c r="A636" s="2">
        <v>814</v>
      </c>
      <c r="B636" s="2" t="s">
        <v>205</v>
      </c>
      <c r="C636" s="2" t="s">
        <v>839</v>
      </c>
      <c r="D636" s="3">
        <v>464.76</v>
      </c>
      <c r="E636" s="3">
        <v>25.57</v>
      </c>
      <c r="F636" s="29">
        <v>0</v>
      </c>
      <c r="G636" s="29">
        <f t="shared" si="198"/>
        <v>0</v>
      </c>
      <c r="H636" s="29">
        <v>0</v>
      </c>
      <c r="I636" s="29">
        <f t="shared" si="199"/>
        <v>0</v>
      </c>
      <c r="J636" s="29">
        <v>0</v>
      </c>
      <c r="K636" s="29">
        <f t="shared" si="200"/>
        <v>0</v>
      </c>
      <c r="L636" s="29">
        <v>0</v>
      </c>
      <c r="M636" s="29">
        <f t="shared" si="201"/>
        <v>0</v>
      </c>
      <c r="N636" s="29">
        <v>713035.3125</v>
      </c>
      <c r="O636" s="29">
        <f t="shared" si="202"/>
        <v>6.8683953603627826E-4</v>
      </c>
      <c r="P636" s="29">
        <v>854588.25</v>
      </c>
      <c r="Q636" s="29">
        <f t="shared" si="203"/>
        <v>8.8515350121167922E-4</v>
      </c>
      <c r="R636" s="29">
        <v>0</v>
      </c>
      <c r="S636" s="29">
        <f t="shared" si="204"/>
        <v>0</v>
      </c>
      <c r="T636" s="29">
        <v>0</v>
      </c>
      <c r="U636" s="29">
        <f t="shared" si="205"/>
        <v>0</v>
      </c>
      <c r="V636" s="29">
        <v>0</v>
      </c>
      <c r="W636" s="29">
        <f t="shared" si="206"/>
        <v>0</v>
      </c>
      <c r="X636" s="29">
        <v>0</v>
      </c>
      <c r="Y636" s="29">
        <f t="shared" si="207"/>
        <v>0</v>
      </c>
      <c r="Z636" s="29">
        <v>0</v>
      </c>
      <c r="AA636" s="29">
        <f t="shared" si="208"/>
        <v>0</v>
      </c>
      <c r="AB636" s="29">
        <v>0</v>
      </c>
      <c r="AC636" s="29">
        <f t="shared" si="209"/>
        <v>0</v>
      </c>
      <c r="AD636" s="29">
        <v>0</v>
      </c>
      <c r="AE636" s="29">
        <f t="shared" si="210"/>
        <v>0</v>
      </c>
      <c r="AF636" s="29">
        <v>0</v>
      </c>
      <c r="AG636" s="29">
        <f t="shared" si="211"/>
        <v>0</v>
      </c>
      <c r="AH636" s="29">
        <v>0</v>
      </c>
      <c r="AI636" s="29">
        <f t="shared" si="212"/>
        <v>0</v>
      </c>
      <c r="AJ636" s="29">
        <v>0</v>
      </c>
      <c r="AK636" s="29">
        <f t="shared" si="213"/>
        <v>0</v>
      </c>
      <c r="AL636" s="29">
        <v>0</v>
      </c>
      <c r="AM636" s="29">
        <f t="shared" si="214"/>
        <v>0</v>
      </c>
      <c r="AN636" s="29">
        <v>0</v>
      </c>
      <c r="AO636" s="29">
        <f t="shared" si="215"/>
        <v>0</v>
      </c>
      <c r="AP636" s="29">
        <v>0</v>
      </c>
      <c r="AQ636" s="29">
        <f t="shared" si="216"/>
        <v>0</v>
      </c>
      <c r="AR636" s="29">
        <v>0</v>
      </c>
      <c r="AS636" s="29">
        <f t="shared" si="217"/>
        <v>0</v>
      </c>
      <c r="AT636" s="29">
        <v>0</v>
      </c>
      <c r="AU636" s="29">
        <f t="shared" si="218"/>
        <v>0</v>
      </c>
      <c r="AV636" s="29">
        <v>0</v>
      </c>
      <c r="AW636" s="29">
        <f t="shared" si="219"/>
        <v>0</v>
      </c>
    </row>
    <row r="637" spans="1:49">
      <c r="A637" s="2">
        <v>815</v>
      </c>
      <c r="B637" s="2" t="s">
        <v>205</v>
      </c>
      <c r="C637" s="2" t="s">
        <v>840</v>
      </c>
      <c r="D637" s="3">
        <v>465.12</v>
      </c>
      <c r="E637" s="3">
        <v>25.5</v>
      </c>
      <c r="F637" s="29">
        <v>0</v>
      </c>
      <c r="G637" s="29">
        <f t="shared" si="198"/>
        <v>0</v>
      </c>
      <c r="H637" s="29">
        <v>0</v>
      </c>
      <c r="I637" s="29">
        <f t="shared" si="199"/>
        <v>0</v>
      </c>
      <c r="J637" s="29">
        <v>0</v>
      </c>
      <c r="K637" s="29">
        <f t="shared" si="200"/>
        <v>0</v>
      </c>
      <c r="L637" s="29">
        <v>0</v>
      </c>
      <c r="M637" s="29">
        <f t="shared" si="201"/>
        <v>0</v>
      </c>
      <c r="N637" s="29">
        <v>566964.6875</v>
      </c>
      <c r="O637" s="29">
        <f t="shared" si="202"/>
        <v>5.4613531207327618E-4</v>
      </c>
      <c r="P637" s="29">
        <v>567717.625</v>
      </c>
      <c r="Q637" s="29">
        <f t="shared" si="203"/>
        <v>5.8802264537141614E-4</v>
      </c>
      <c r="R637" s="29">
        <v>0</v>
      </c>
      <c r="S637" s="29">
        <f t="shared" si="204"/>
        <v>0</v>
      </c>
      <c r="T637" s="29">
        <v>0</v>
      </c>
      <c r="U637" s="29">
        <f t="shared" si="205"/>
        <v>0</v>
      </c>
      <c r="V637" s="29">
        <v>0</v>
      </c>
      <c r="W637" s="29">
        <f t="shared" si="206"/>
        <v>0</v>
      </c>
      <c r="X637" s="29">
        <v>0</v>
      </c>
      <c r="Y637" s="29">
        <f t="shared" si="207"/>
        <v>0</v>
      </c>
      <c r="Z637" s="29">
        <v>0</v>
      </c>
      <c r="AA637" s="29">
        <f t="shared" si="208"/>
        <v>0</v>
      </c>
      <c r="AB637" s="29">
        <v>0</v>
      </c>
      <c r="AC637" s="29">
        <f t="shared" si="209"/>
        <v>0</v>
      </c>
      <c r="AD637" s="29">
        <v>0</v>
      </c>
      <c r="AE637" s="29">
        <f t="shared" si="210"/>
        <v>0</v>
      </c>
      <c r="AF637" s="29">
        <v>0</v>
      </c>
      <c r="AG637" s="29">
        <f t="shared" si="211"/>
        <v>0</v>
      </c>
      <c r="AH637" s="29">
        <v>0</v>
      </c>
      <c r="AI637" s="29">
        <f t="shared" si="212"/>
        <v>0</v>
      </c>
      <c r="AJ637" s="29">
        <v>0</v>
      </c>
      <c r="AK637" s="29">
        <f t="shared" si="213"/>
        <v>0</v>
      </c>
      <c r="AL637" s="29">
        <v>0</v>
      </c>
      <c r="AM637" s="29">
        <f t="shared" si="214"/>
        <v>0</v>
      </c>
      <c r="AN637" s="29">
        <v>0</v>
      </c>
      <c r="AO637" s="29">
        <f t="shared" si="215"/>
        <v>0</v>
      </c>
      <c r="AP637" s="29">
        <v>0</v>
      </c>
      <c r="AQ637" s="29">
        <f t="shared" si="216"/>
        <v>0</v>
      </c>
      <c r="AR637" s="29">
        <v>0</v>
      </c>
      <c r="AS637" s="29">
        <f t="shared" si="217"/>
        <v>0</v>
      </c>
      <c r="AT637" s="29">
        <v>0</v>
      </c>
      <c r="AU637" s="29">
        <f t="shared" si="218"/>
        <v>0</v>
      </c>
      <c r="AV637" s="29">
        <v>0</v>
      </c>
      <c r="AW637" s="29">
        <f t="shared" si="219"/>
        <v>0</v>
      </c>
    </row>
    <row r="638" spans="1:49">
      <c r="A638" s="2">
        <v>816</v>
      </c>
      <c r="B638" s="2" t="s">
        <v>205</v>
      </c>
      <c r="C638" s="2" t="s">
        <v>841</v>
      </c>
      <c r="D638" s="3">
        <v>467.52</v>
      </c>
      <c r="E638" s="3">
        <v>22.42</v>
      </c>
      <c r="F638" s="29">
        <v>0</v>
      </c>
      <c r="G638" s="29">
        <f t="shared" si="198"/>
        <v>0</v>
      </c>
      <c r="H638" s="29">
        <v>0</v>
      </c>
      <c r="I638" s="29">
        <f t="shared" si="199"/>
        <v>0</v>
      </c>
      <c r="J638" s="29">
        <v>0</v>
      </c>
      <c r="K638" s="29">
        <f t="shared" si="200"/>
        <v>0</v>
      </c>
      <c r="L638" s="29">
        <v>0</v>
      </c>
      <c r="M638" s="29">
        <f t="shared" si="201"/>
        <v>0</v>
      </c>
      <c r="N638" s="29">
        <v>0</v>
      </c>
      <c r="O638" s="29">
        <f t="shared" si="202"/>
        <v>0</v>
      </c>
      <c r="P638" s="29">
        <v>0</v>
      </c>
      <c r="Q638" s="29">
        <f t="shared" si="203"/>
        <v>0</v>
      </c>
      <c r="R638" s="29">
        <v>0</v>
      </c>
      <c r="S638" s="29">
        <f t="shared" si="204"/>
        <v>0</v>
      </c>
      <c r="T638" s="29">
        <v>0</v>
      </c>
      <c r="U638" s="29">
        <f t="shared" si="205"/>
        <v>0</v>
      </c>
      <c r="V638" s="29">
        <v>1797726.25</v>
      </c>
      <c r="W638" s="29">
        <f t="shared" si="206"/>
        <v>4.360152896367357E-3</v>
      </c>
      <c r="X638" s="29">
        <v>2314266.75</v>
      </c>
      <c r="Y638" s="29">
        <f t="shared" si="207"/>
        <v>6.2925618302029787E-3</v>
      </c>
      <c r="Z638" s="29">
        <v>0</v>
      </c>
      <c r="AA638" s="29">
        <f t="shared" si="208"/>
        <v>0</v>
      </c>
      <c r="AB638" s="29">
        <v>0</v>
      </c>
      <c r="AC638" s="29">
        <f t="shared" si="209"/>
        <v>0</v>
      </c>
      <c r="AD638" s="29">
        <v>0</v>
      </c>
      <c r="AE638" s="29">
        <f t="shared" si="210"/>
        <v>0</v>
      </c>
      <c r="AF638" s="29">
        <v>0</v>
      </c>
      <c r="AG638" s="29">
        <f t="shared" si="211"/>
        <v>0</v>
      </c>
      <c r="AH638" s="29">
        <v>0</v>
      </c>
      <c r="AI638" s="29">
        <f t="shared" si="212"/>
        <v>0</v>
      </c>
      <c r="AJ638" s="29">
        <v>0</v>
      </c>
      <c r="AK638" s="29">
        <f t="shared" si="213"/>
        <v>0</v>
      </c>
      <c r="AL638" s="29">
        <v>0</v>
      </c>
      <c r="AM638" s="29">
        <f t="shared" si="214"/>
        <v>0</v>
      </c>
      <c r="AN638" s="29">
        <v>0</v>
      </c>
      <c r="AO638" s="29">
        <f t="shared" si="215"/>
        <v>0</v>
      </c>
      <c r="AP638" s="29">
        <v>0</v>
      </c>
      <c r="AQ638" s="29">
        <f t="shared" si="216"/>
        <v>0</v>
      </c>
      <c r="AR638" s="29">
        <v>0</v>
      </c>
      <c r="AS638" s="29">
        <f t="shared" si="217"/>
        <v>0</v>
      </c>
      <c r="AT638" s="29">
        <v>0</v>
      </c>
      <c r="AU638" s="29">
        <f t="shared" si="218"/>
        <v>0</v>
      </c>
      <c r="AV638" s="29">
        <v>0</v>
      </c>
      <c r="AW638" s="29">
        <f t="shared" si="219"/>
        <v>0</v>
      </c>
    </row>
    <row r="639" spans="1:49">
      <c r="A639" s="2">
        <v>817</v>
      </c>
      <c r="B639" s="2" t="s">
        <v>205</v>
      </c>
      <c r="C639" s="2" t="s">
        <v>842</v>
      </c>
      <c r="D639" s="3">
        <v>485.52</v>
      </c>
      <c r="E639" s="3">
        <v>26.79</v>
      </c>
      <c r="F639" s="29">
        <v>0</v>
      </c>
      <c r="G639" s="29">
        <f t="shared" si="198"/>
        <v>0</v>
      </c>
      <c r="H639" s="29">
        <v>3046044.5</v>
      </c>
      <c r="I639" s="29">
        <f t="shared" si="199"/>
        <v>2.0021563290904223E-2</v>
      </c>
      <c r="J639" s="29">
        <v>1659200</v>
      </c>
      <c r="K639" s="29">
        <f t="shared" si="200"/>
        <v>2.4108900499006762E-3</v>
      </c>
      <c r="L639" s="29">
        <v>2049213.75</v>
      </c>
      <c r="M639" s="29">
        <f t="shared" si="201"/>
        <v>2.3344554988290831E-3</v>
      </c>
      <c r="N639" s="29">
        <v>1865040</v>
      </c>
      <c r="O639" s="29">
        <f t="shared" si="202"/>
        <v>1.7965214146236277E-3</v>
      </c>
      <c r="P639" s="29">
        <v>1605400</v>
      </c>
      <c r="Q639" s="29">
        <f t="shared" si="203"/>
        <v>1.6628188263122384E-3</v>
      </c>
      <c r="R639" s="29">
        <v>1084222.25</v>
      </c>
      <c r="S639" s="29">
        <f t="shared" si="204"/>
        <v>1.0138827638729853E-3</v>
      </c>
      <c r="T639" s="29">
        <v>1883828.625</v>
      </c>
      <c r="U639" s="29">
        <f t="shared" si="205"/>
        <v>1.9118789801159911E-3</v>
      </c>
      <c r="V639" s="29">
        <v>549688.875</v>
      </c>
      <c r="W639" s="29">
        <f t="shared" si="206"/>
        <v>1.3331993903032589E-3</v>
      </c>
      <c r="X639" s="29">
        <v>0</v>
      </c>
      <c r="Y639" s="29">
        <f t="shared" si="207"/>
        <v>0</v>
      </c>
      <c r="Z639" s="29">
        <v>0</v>
      </c>
      <c r="AA639" s="29">
        <f t="shared" si="208"/>
        <v>0</v>
      </c>
      <c r="AB639" s="29">
        <v>0</v>
      </c>
      <c r="AC639" s="29">
        <f t="shared" si="209"/>
        <v>0</v>
      </c>
      <c r="AD639" s="29">
        <v>0</v>
      </c>
      <c r="AE639" s="29">
        <f t="shared" si="210"/>
        <v>0</v>
      </c>
      <c r="AF639" s="29">
        <v>115200</v>
      </c>
      <c r="AG639" s="29">
        <f t="shared" si="211"/>
        <v>5.4268876419484796E-4</v>
      </c>
      <c r="AH639" s="29">
        <v>160800</v>
      </c>
      <c r="AI639" s="29">
        <f t="shared" si="212"/>
        <v>6.5905680053328277E-4</v>
      </c>
      <c r="AJ639" s="29">
        <v>0</v>
      </c>
      <c r="AK639" s="29">
        <f t="shared" si="213"/>
        <v>0</v>
      </c>
      <c r="AL639" s="29">
        <v>0</v>
      </c>
      <c r="AM639" s="29">
        <f t="shared" si="214"/>
        <v>0</v>
      </c>
      <c r="AN639" s="29">
        <v>0</v>
      </c>
      <c r="AO639" s="29">
        <f t="shared" si="215"/>
        <v>0</v>
      </c>
      <c r="AP639" s="29">
        <v>242000</v>
      </c>
      <c r="AQ639" s="29">
        <f t="shared" si="216"/>
        <v>2.0212473007286658E-3</v>
      </c>
      <c r="AR639" s="29">
        <v>610400</v>
      </c>
      <c r="AS639" s="29">
        <f t="shared" si="217"/>
        <v>5.8756173490141705E-3</v>
      </c>
      <c r="AT639" s="29">
        <v>212400</v>
      </c>
      <c r="AU639" s="29">
        <f t="shared" si="218"/>
        <v>1.5405197164134452E-3</v>
      </c>
      <c r="AV639" s="29">
        <v>1480926.375</v>
      </c>
      <c r="AW639" s="29">
        <f t="shared" si="219"/>
        <v>1.0003961912161026E-2</v>
      </c>
    </row>
    <row r="640" spans="1:49">
      <c r="A640" s="2">
        <v>818</v>
      </c>
      <c r="B640" s="2" t="s">
        <v>205</v>
      </c>
      <c r="C640" s="2" t="s">
        <v>843</v>
      </c>
      <c r="D640" s="3">
        <v>486.48</v>
      </c>
      <c r="E640" s="3">
        <v>26.79</v>
      </c>
      <c r="F640" s="29">
        <v>0</v>
      </c>
      <c r="G640" s="29">
        <f t="shared" si="198"/>
        <v>0</v>
      </c>
      <c r="H640" s="29">
        <v>1245688.875</v>
      </c>
      <c r="I640" s="29">
        <f t="shared" si="199"/>
        <v>8.1878773115717056E-3</v>
      </c>
      <c r="J640" s="29">
        <v>791822.25</v>
      </c>
      <c r="K640" s="29">
        <f t="shared" si="200"/>
        <v>1.1505523046136485E-3</v>
      </c>
      <c r="L640" s="29">
        <v>1081379.25</v>
      </c>
      <c r="M640" s="29">
        <f t="shared" si="201"/>
        <v>1.2319025950719732E-3</v>
      </c>
      <c r="N640" s="29">
        <v>533520</v>
      </c>
      <c r="O640" s="29">
        <f t="shared" si="202"/>
        <v>5.1391932887766365E-4</v>
      </c>
      <c r="P640" s="29">
        <v>797333.3125</v>
      </c>
      <c r="Q640" s="29">
        <f t="shared" si="203"/>
        <v>8.2585078041042675E-4</v>
      </c>
      <c r="R640" s="29">
        <v>348311.09375</v>
      </c>
      <c r="S640" s="29">
        <f t="shared" si="204"/>
        <v>3.2571422918029259E-4</v>
      </c>
      <c r="T640" s="29">
        <v>493714.28125</v>
      </c>
      <c r="U640" s="29">
        <f t="shared" si="205"/>
        <v>5.0106572539471291E-4</v>
      </c>
      <c r="V640" s="29">
        <v>0</v>
      </c>
      <c r="W640" s="29">
        <f t="shared" si="206"/>
        <v>0</v>
      </c>
      <c r="X640" s="29">
        <v>0</v>
      </c>
      <c r="Y640" s="29">
        <f t="shared" si="207"/>
        <v>0</v>
      </c>
      <c r="Z640" s="29">
        <v>0</v>
      </c>
      <c r="AA640" s="29">
        <f t="shared" si="208"/>
        <v>0</v>
      </c>
      <c r="AB640" s="29">
        <v>0</v>
      </c>
      <c r="AC640" s="29">
        <f t="shared" si="209"/>
        <v>0</v>
      </c>
      <c r="AD640" s="29">
        <v>0</v>
      </c>
      <c r="AE640" s="29">
        <f t="shared" si="210"/>
        <v>0</v>
      </c>
      <c r="AF640" s="29">
        <v>0</v>
      </c>
      <c r="AG640" s="29">
        <f t="shared" si="211"/>
        <v>0</v>
      </c>
      <c r="AH640" s="29">
        <v>0</v>
      </c>
      <c r="AI640" s="29">
        <f t="shared" si="212"/>
        <v>0</v>
      </c>
      <c r="AJ640" s="29">
        <v>0</v>
      </c>
      <c r="AK640" s="29">
        <f t="shared" si="213"/>
        <v>0</v>
      </c>
      <c r="AL640" s="29">
        <v>0</v>
      </c>
      <c r="AM640" s="29">
        <f t="shared" si="214"/>
        <v>0</v>
      </c>
      <c r="AN640" s="29">
        <v>0</v>
      </c>
      <c r="AO640" s="29">
        <f t="shared" si="215"/>
        <v>0</v>
      </c>
      <c r="AP640" s="29">
        <v>0</v>
      </c>
      <c r="AQ640" s="29">
        <f t="shared" si="216"/>
        <v>0</v>
      </c>
      <c r="AR640" s="29">
        <v>0</v>
      </c>
      <c r="AS640" s="29">
        <f t="shared" si="217"/>
        <v>0</v>
      </c>
      <c r="AT640" s="29">
        <v>0</v>
      </c>
      <c r="AU640" s="29">
        <f t="shared" si="218"/>
        <v>0</v>
      </c>
      <c r="AV640" s="29">
        <v>131873.6875</v>
      </c>
      <c r="AW640" s="29">
        <f t="shared" si="219"/>
        <v>8.908338518626394E-4</v>
      </c>
    </row>
    <row r="641" spans="1:49">
      <c r="A641" s="2">
        <v>819</v>
      </c>
      <c r="B641" s="2" t="s">
        <v>205</v>
      </c>
      <c r="C641" s="2" t="s">
        <v>844</v>
      </c>
      <c r="D641" s="3">
        <v>487.44</v>
      </c>
      <c r="E641" s="3">
        <v>23.67</v>
      </c>
      <c r="F641" s="29">
        <v>0</v>
      </c>
      <c r="G641" s="29">
        <f t="shared" si="198"/>
        <v>0</v>
      </c>
      <c r="H641" s="29">
        <v>0</v>
      </c>
      <c r="I641" s="29">
        <f t="shared" si="199"/>
        <v>0</v>
      </c>
      <c r="J641" s="29">
        <v>0</v>
      </c>
      <c r="K641" s="29">
        <f t="shared" si="200"/>
        <v>0</v>
      </c>
      <c r="L641" s="29">
        <v>33942224</v>
      </c>
      <c r="M641" s="29">
        <f t="shared" si="201"/>
        <v>3.8666835736041918E-2</v>
      </c>
      <c r="N641" s="29">
        <v>35630000</v>
      </c>
      <c r="O641" s="29">
        <f t="shared" si="202"/>
        <v>3.4321010811049553E-2</v>
      </c>
      <c r="P641" s="29">
        <v>0</v>
      </c>
      <c r="Q641" s="29">
        <f t="shared" si="203"/>
        <v>0</v>
      </c>
      <c r="R641" s="29">
        <v>25765650</v>
      </c>
      <c r="S641" s="29">
        <f t="shared" si="204"/>
        <v>2.4094089966318236E-2</v>
      </c>
      <c r="T641" s="29">
        <v>0</v>
      </c>
      <c r="U641" s="29">
        <f t="shared" si="205"/>
        <v>0</v>
      </c>
      <c r="V641" s="29">
        <v>0</v>
      </c>
      <c r="W641" s="29">
        <f t="shared" si="206"/>
        <v>0</v>
      </c>
      <c r="X641" s="29">
        <v>0</v>
      </c>
      <c r="Y641" s="29">
        <f t="shared" si="207"/>
        <v>0</v>
      </c>
      <c r="Z641" s="29">
        <v>0</v>
      </c>
      <c r="AA641" s="29">
        <f t="shared" si="208"/>
        <v>0</v>
      </c>
      <c r="AB641" s="29">
        <v>0</v>
      </c>
      <c r="AC641" s="29">
        <f t="shared" si="209"/>
        <v>0</v>
      </c>
      <c r="AD641" s="29">
        <v>0</v>
      </c>
      <c r="AE641" s="29">
        <f t="shared" si="210"/>
        <v>0</v>
      </c>
      <c r="AF641" s="29">
        <v>0</v>
      </c>
      <c r="AG641" s="29">
        <f t="shared" si="211"/>
        <v>0</v>
      </c>
      <c r="AH641" s="29">
        <v>0</v>
      </c>
      <c r="AI641" s="29">
        <f t="shared" si="212"/>
        <v>0</v>
      </c>
      <c r="AJ641" s="29">
        <v>0</v>
      </c>
      <c r="AK641" s="29">
        <f t="shared" si="213"/>
        <v>0</v>
      </c>
      <c r="AL641" s="29">
        <v>0</v>
      </c>
      <c r="AM641" s="29">
        <f t="shared" si="214"/>
        <v>0</v>
      </c>
      <c r="AN641" s="29">
        <v>0</v>
      </c>
      <c r="AO641" s="29">
        <f t="shared" si="215"/>
        <v>0</v>
      </c>
      <c r="AP641" s="29">
        <v>0</v>
      </c>
      <c r="AQ641" s="29">
        <f t="shared" si="216"/>
        <v>0</v>
      </c>
      <c r="AR641" s="29">
        <v>0</v>
      </c>
      <c r="AS641" s="29">
        <f t="shared" si="217"/>
        <v>0</v>
      </c>
      <c r="AT641" s="29">
        <v>0</v>
      </c>
      <c r="AU641" s="29">
        <f t="shared" si="218"/>
        <v>0</v>
      </c>
      <c r="AV641" s="29">
        <v>0</v>
      </c>
      <c r="AW641" s="29">
        <f t="shared" si="219"/>
        <v>0</v>
      </c>
    </row>
    <row r="642" spans="1:49">
      <c r="A642" s="2">
        <v>820</v>
      </c>
      <c r="B642" s="2" t="s">
        <v>205</v>
      </c>
      <c r="C642" s="2" t="s">
        <v>845</v>
      </c>
      <c r="D642" s="3">
        <v>487.44</v>
      </c>
      <c r="E642" s="3">
        <v>23.92</v>
      </c>
      <c r="F642" s="29">
        <v>0</v>
      </c>
      <c r="G642" s="29">
        <f t="shared" si="198"/>
        <v>0</v>
      </c>
      <c r="H642" s="29">
        <v>0</v>
      </c>
      <c r="I642" s="29">
        <f t="shared" si="199"/>
        <v>0</v>
      </c>
      <c r="J642" s="29">
        <v>0</v>
      </c>
      <c r="K642" s="29">
        <f t="shared" si="200"/>
        <v>0</v>
      </c>
      <c r="L642" s="29">
        <v>0</v>
      </c>
      <c r="M642" s="29">
        <f t="shared" si="201"/>
        <v>0</v>
      </c>
      <c r="N642" s="29">
        <v>0</v>
      </c>
      <c r="O642" s="29">
        <f t="shared" si="202"/>
        <v>0</v>
      </c>
      <c r="P642" s="29">
        <v>25424880</v>
      </c>
      <c r="Q642" s="29">
        <f t="shared" si="203"/>
        <v>2.6334227682029091E-2</v>
      </c>
      <c r="R642" s="29">
        <v>0</v>
      </c>
      <c r="S642" s="29">
        <f t="shared" si="204"/>
        <v>0</v>
      </c>
      <c r="T642" s="29">
        <v>0</v>
      </c>
      <c r="U642" s="29">
        <f t="shared" si="205"/>
        <v>0</v>
      </c>
      <c r="V642" s="29">
        <v>0</v>
      </c>
      <c r="W642" s="29">
        <f t="shared" si="206"/>
        <v>0</v>
      </c>
      <c r="X642" s="29">
        <v>0</v>
      </c>
      <c r="Y642" s="29">
        <f t="shared" si="207"/>
        <v>0</v>
      </c>
      <c r="Z642" s="29">
        <v>0</v>
      </c>
      <c r="AA642" s="29">
        <f t="shared" si="208"/>
        <v>0</v>
      </c>
      <c r="AB642" s="29">
        <v>0</v>
      </c>
      <c r="AC642" s="29">
        <f t="shared" si="209"/>
        <v>0</v>
      </c>
      <c r="AD642" s="29">
        <v>0</v>
      </c>
      <c r="AE642" s="29">
        <f t="shared" si="210"/>
        <v>0</v>
      </c>
      <c r="AF642" s="29">
        <v>0</v>
      </c>
      <c r="AG642" s="29">
        <f t="shared" si="211"/>
        <v>0</v>
      </c>
      <c r="AH642" s="29">
        <v>0</v>
      </c>
      <c r="AI642" s="29">
        <f t="shared" si="212"/>
        <v>0</v>
      </c>
      <c r="AJ642" s="29">
        <v>0</v>
      </c>
      <c r="AK642" s="29">
        <f t="shared" si="213"/>
        <v>0</v>
      </c>
      <c r="AL642" s="29">
        <v>0</v>
      </c>
      <c r="AM642" s="29">
        <f t="shared" si="214"/>
        <v>0</v>
      </c>
      <c r="AN642" s="29">
        <v>0</v>
      </c>
      <c r="AO642" s="29">
        <f t="shared" si="215"/>
        <v>0</v>
      </c>
      <c r="AP642" s="29">
        <v>0</v>
      </c>
      <c r="AQ642" s="29">
        <f t="shared" si="216"/>
        <v>0</v>
      </c>
      <c r="AR642" s="29">
        <v>0</v>
      </c>
      <c r="AS642" s="29">
        <f t="shared" si="217"/>
        <v>0</v>
      </c>
      <c r="AT642" s="29">
        <v>0</v>
      </c>
      <c r="AU642" s="29">
        <f t="shared" si="218"/>
        <v>0</v>
      </c>
      <c r="AV642" s="29">
        <v>0</v>
      </c>
      <c r="AW642" s="29">
        <f t="shared" si="219"/>
        <v>0</v>
      </c>
    </row>
    <row r="643" spans="1:49">
      <c r="A643" s="2">
        <v>821</v>
      </c>
      <c r="B643" s="2" t="s">
        <v>205</v>
      </c>
      <c r="C643" s="2" t="s">
        <v>846</v>
      </c>
      <c r="D643" s="3">
        <v>492.48</v>
      </c>
      <c r="E643" s="3">
        <v>21.21</v>
      </c>
      <c r="F643" s="29">
        <v>0</v>
      </c>
      <c r="G643" s="29">
        <f t="shared" si="198"/>
        <v>0</v>
      </c>
      <c r="H643" s="29">
        <v>0</v>
      </c>
      <c r="I643" s="29">
        <f t="shared" si="199"/>
        <v>0</v>
      </c>
      <c r="J643" s="29">
        <v>0</v>
      </c>
      <c r="K643" s="29">
        <f t="shared" si="200"/>
        <v>0</v>
      </c>
      <c r="L643" s="29">
        <v>0</v>
      </c>
      <c r="M643" s="29">
        <f t="shared" si="201"/>
        <v>0</v>
      </c>
      <c r="N643" s="29">
        <v>0</v>
      </c>
      <c r="O643" s="29">
        <f t="shared" si="202"/>
        <v>0</v>
      </c>
      <c r="P643" s="29">
        <v>0</v>
      </c>
      <c r="Q643" s="29">
        <f t="shared" si="203"/>
        <v>0</v>
      </c>
      <c r="R643" s="29">
        <v>364933.34375</v>
      </c>
      <c r="S643" s="29">
        <f t="shared" si="204"/>
        <v>3.4125810200875349E-4</v>
      </c>
      <c r="T643" s="29">
        <v>0</v>
      </c>
      <c r="U643" s="29">
        <f t="shared" si="205"/>
        <v>0</v>
      </c>
      <c r="V643" s="29">
        <v>0</v>
      </c>
      <c r="W643" s="29">
        <f t="shared" si="206"/>
        <v>0</v>
      </c>
      <c r="X643" s="29">
        <v>0</v>
      </c>
      <c r="Y643" s="29">
        <f t="shared" si="207"/>
        <v>0</v>
      </c>
      <c r="Z643" s="29">
        <v>0</v>
      </c>
      <c r="AA643" s="29">
        <f t="shared" si="208"/>
        <v>0</v>
      </c>
      <c r="AB643" s="29">
        <v>0</v>
      </c>
      <c r="AC643" s="29">
        <f t="shared" si="209"/>
        <v>0</v>
      </c>
      <c r="AD643" s="29">
        <v>0</v>
      </c>
      <c r="AE643" s="29">
        <f t="shared" si="210"/>
        <v>0</v>
      </c>
      <c r="AF643" s="29">
        <v>0</v>
      </c>
      <c r="AG643" s="29">
        <f t="shared" si="211"/>
        <v>0</v>
      </c>
      <c r="AH643" s="29">
        <v>0</v>
      </c>
      <c r="AI643" s="29">
        <f t="shared" si="212"/>
        <v>0</v>
      </c>
      <c r="AJ643" s="29">
        <v>0</v>
      </c>
      <c r="AK643" s="29">
        <f t="shared" si="213"/>
        <v>0</v>
      </c>
      <c r="AL643" s="29">
        <v>0</v>
      </c>
      <c r="AM643" s="29">
        <f t="shared" si="214"/>
        <v>0</v>
      </c>
      <c r="AN643" s="29">
        <v>0</v>
      </c>
      <c r="AO643" s="29">
        <f t="shared" si="215"/>
        <v>0</v>
      </c>
      <c r="AP643" s="29">
        <v>0</v>
      </c>
      <c r="AQ643" s="29">
        <f t="shared" si="216"/>
        <v>0</v>
      </c>
      <c r="AR643" s="29">
        <v>0</v>
      </c>
      <c r="AS643" s="29">
        <f t="shared" si="217"/>
        <v>0</v>
      </c>
      <c r="AT643" s="29">
        <v>0</v>
      </c>
      <c r="AU643" s="29">
        <f t="shared" si="218"/>
        <v>0</v>
      </c>
      <c r="AV643" s="29">
        <v>0</v>
      </c>
      <c r="AW643" s="29">
        <f t="shared" si="219"/>
        <v>0</v>
      </c>
    </row>
    <row r="644" spans="1:49">
      <c r="A644" s="2">
        <v>822</v>
      </c>
      <c r="B644" s="2" t="s">
        <v>205</v>
      </c>
      <c r="C644" s="2" t="s">
        <v>847</v>
      </c>
      <c r="D644" s="3">
        <v>492.72</v>
      </c>
      <c r="E644" s="3">
        <v>21.2</v>
      </c>
      <c r="F644" s="29">
        <v>0</v>
      </c>
      <c r="G644" s="29">
        <f t="shared" ref="G644:G646" si="220">F644/149076630.492187</f>
        <v>0</v>
      </c>
      <c r="H644" s="29">
        <v>0</v>
      </c>
      <c r="I644" s="29">
        <f t="shared" ref="I644:I646" si="221">H644/152138194.992187</f>
        <v>0</v>
      </c>
      <c r="J644" s="29">
        <v>0</v>
      </c>
      <c r="K644" s="29">
        <f t="shared" ref="K644:K646" si="222">J644/688210563.591797</f>
        <v>0</v>
      </c>
      <c r="L644" s="29">
        <v>0</v>
      </c>
      <c r="M644" s="29">
        <f t="shared" ref="M644:M646" si="223">L644/877812299.710937</f>
        <v>0</v>
      </c>
      <c r="N644" s="29">
        <v>0</v>
      </c>
      <c r="O644" s="29">
        <f t="shared" ref="O644:O646" si="224">N644/1038139587.32617</f>
        <v>0</v>
      </c>
      <c r="P644" s="29">
        <v>0</v>
      </c>
      <c r="Q644" s="29">
        <f t="shared" ref="Q644:Q646" si="225">P644/965468982.306641</f>
        <v>0</v>
      </c>
      <c r="R644" s="29">
        <v>0</v>
      </c>
      <c r="S644" s="29">
        <f t="shared" ref="S644:S646" si="226">R644/1069376350.63281</f>
        <v>0</v>
      </c>
      <c r="T644" s="29">
        <v>343200</v>
      </c>
      <c r="U644" s="29">
        <f t="shared" ref="U644:U646" si="227">T644/985328383.539062</f>
        <v>3.4831027476069283E-4</v>
      </c>
      <c r="V644" s="29">
        <v>0</v>
      </c>
      <c r="W644" s="29">
        <f t="shared" ref="W644:W646" si="228">V644/412308075.594727</f>
        <v>0</v>
      </c>
      <c r="X644" s="29">
        <v>0</v>
      </c>
      <c r="Y644" s="29">
        <f t="shared" ref="Y644:Y646" si="229">X644/367778150.210937</f>
        <v>0</v>
      </c>
      <c r="Z644" s="29">
        <v>0</v>
      </c>
      <c r="AA644" s="29">
        <f t="shared" ref="AA644:AA646" si="230">Z644/262002417.734619</f>
        <v>0</v>
      </c>
      <c r="AB644" s="29">
        <v>0</v>
      </c>
      <c r="AC644" s="29">
        <f t="shared" ref="AC644:AC646" si="231">AB644/305687020.464844</f>
        <v>0</v>
      </c>
      <c r="AD644" s="29">
        <v>0</v>
      </c>
      <c r="AE644" s="29">
        <f t="shared" ref="AE644:AE646" si="232">AD644/214465381.402344</f>
        <v>0</v>
      </c>
      <c r="AF644" s="29">
        <v>0</v>
      </c>
      <c r="AG644" s="29">
        <f t="shared" ref="AG644:AG646" si="233">AF644/212276368.335937</f>
        <v>0</v>
      </c>
      <c r="AH644" s="29">
        <v>0</v>
      </c>
      <c r="AI644" s="29">
        <f t="shared" ref="AI644:AI646" si="234">AH644/243985040.242187</f>
        <v>0</v>
      </c>
      <c r="AJ644" s="29">
        <v>0</v>
      </c>
      <c r="AK644" s="29">
        <f t="shared" ref="AK644:AK646" si="235">AJ644/256814236.765625</f>
        <v>0</v>
      </c>
      <c r="AL644" s="29">
        <v>0</v>
      </c>
      <c r="AM644" s="29">
        <f t="shared" ref="AM644:AM646" si="236">AL644/113407809.335937</f>
        <v>0</v>
      </c>
      <c r="AN644" s="29">
        <v>0</v>
      </c>
      <c r="AO644" s="29">
        <f t="shared" ref="AO644:AO646" si="237">AN644/112751810.458984</f>
        <v>0</v>
      </c>
      <c r="AP644" s="29">
        <v>0</v>
      </c>
      <c r="AQ644" s="29">
        <f t="shared" ref="AQ644:AQ646" si="238">AP644/119728051.046875</f>
        <v>0</v>
      </c>
      <c r="AR644" s="29">
        <v>0</v>
      </c>
      <c r="AS644" s="29">
        <f t="shared" ref="AS644:AS646" si="239">AR644/103886955.828125</f>
        <v>0</v>
      </c>
      <c r="AT644" s="29">
        <v>0</v>
      </c>
      <c r="AU644" s="29">
        <f t="shared" ref="AU644:AU646" si="240">AT644/137875547.931641</f>
        <v>0</v>
      </c>
      <c r="AV644" s="29">
        <v>0</v>
      </c>
      <c r="AW644" s="29">
        <f t="shared" ref="AW644:AW646" si="241">AV644/148033987.734375</f>
        <v>0</v>
      </c>
    </row>
    <row r="645" spans="1:49">
      <c r="A645" s="2">
        <v>823</v>
      </c>
      <c r="B645" s="2" t="s">
        <v>205</v>
      </c>
      <c r="C645" s="2" t="s">
        <v>848</v>
      </c>
      <c r="D645" s="3">
        <v>493.2</v>
      </c>
      <c r="E645" s="3">
        <v>21.21</v>
      </c>
      <c r="F645" s="29">
        <v>0</v>
      </c>
      <c r="G645" s="29">
        <f t="shared" si="220"/>
        <v>0</v>
      </c>
      <c r="H645" s="29">
        <v>0</v>
      </c>
      <c r="I645" s="29">
        <f t="shared" si="221"/>
        <v>0</v>
      </c>
      <c r="J645" s="29">
        <v>0</v>
      </c>
      <c r="K645" s="29">
        <f t="shared" si="222"/>
        <v>0</v>
      </c>
      <c r="L645" s="29">
        <v>0</v>
      </c>
      <c r="M645" s="29">
        <f t="shared" si="223"/>
        <v>0</v>
      </c>
      <c r="N645" s="29">
        <v>0</v>
      </c>
      <c r="O645" s="29">
        <f t="shared" si="224"/>
        <v>0</v>
      </c>
      <c r="P645" s="29">
        <v>0</v>
      </c>
      <c r="Q645" s="29">
        <f t="shared" si="225"/>
        <v>0</v>
      </c>
      <c r="R645" s="29">
        <v>176044.453125</v>
      </c>
      <c r="S645" s="29">
        <f t="shared" si="226"/>
        <v>1.646234770582168E-4</v>
      </c>
      <c r="T645" s="29">
        <v>120999.99609375</v>
      </c>
      <c r="U645" s="29">
        <f t="shared" si="227"/>
        <v>1.2280169547044528E-4</v>
      </c>
      <c r="V645" s="29">
        <v>0</v>
      </c>
      <c r="W645" s="29">
        <f t="shared" si="228"/>
        <v>0</v>
      </c>
      <c r="X645" s="29">
        <v>0</v>
      </c>
      <c r="Y645" s="29">
        <f t="shared" si="229"/>
        <v>0</v>
      </c>
      <c r="Z645" s="29">
        <v>0</v>
      </c>
      <c r="AA645" s="29">
        <f t="shared" si="230"/>
        <v>0</v>
      </c>
      <c r="AB645" s="29">
        <v>0</v>
      </c>
      <c r="AC645" s="29">
        <f t="shared" si="231"/>
        <v>0</v>
      </c>
      <c r="AD645" s="29">
        <v>0</v>
      </c>
      <c r="AE645" s="29">
        <f t="shared" si="232"/>
        <v>0</v>
      </c>
      <c r="AF645" s="29">
        <v>0</v>
      </c>
      <c r="AG645" s="29">
        <f t="shared" si="233"/>
        <v>0</v>
      </c>
      <c r="AH645" s="29">
        <v>0</v>
      </c>
      <c r="AI645" s="29">
        <f t="shared" si="234"/>
        <v>0</v>
      </c>
      <c r="AJ645" s="29">
        <v>0</v>
      </c>
      <c r="AK645" s="29">
        <f t="shared" si="235"/>
        <v>0</v>
      </c>
      <c r="AL645" s="29">
        <v>0</v>
      </c>
      <c r="AM645" s="29">
        <f t="shared" si="236"/>
        <v>0</v>
      </c>
      <c r="AN645" s="29">
        <v>0</v>
      </c>
      <c r="AO645" s="29">
        <f t="shared" si="237"/>
        <v>0</v>
      </c>
      <c r="AP645" s="29">
        <v>0</v>
      </c>
      <c r="AQ645" s="29">
        <f t="shared" si="238"/>
        <v>0</v>
      </c>
      <c r="AR645" s="29">
        <v>0</v>
      </c>
      <c r="AS645" s="29">
        <f t="shared" si="239"/>
        <v>0</v>
      </c>
      <c r="AT645" s="29">
        <v>0</v>
      </c>
      <c r="AU645" s="29">
        <f t="shared" si="240"/>
        <v>0</v>
      </c>
      <c r="AV645" s="29">
        <v>0</v>
      </c>
      <c r="AW645" s="29">
        <f t="shared" si="241"/>
        <v>0</v>
      </c>
    </row>
    <row r="646" spans="1:49">
      <c r="A646" s="2">
        <v>824</v>
      </c>
      <c r="B646" s="2" t="s">
        <v>205</v>
      </c>
      <c r="C646" s="2" t="s">
        <v>849</v>
      </c>
      <c r="D646" s="3">
        <v>495.36</v>
      </c>
      <c r="E646" s="3">
        <v>23.14</v>
      </c>
      <c r="F646" s="29">
        <v>0</v>
      </c>
      <c r="G646" s="29">
        <f t="shared" si="220"/>
        <v>0</v>
      </c>
      <c r="H646" s="29">
        <v>0</v>
      </c>
      <c r="I646" s="29">
        <f t="shared" si="221"/>
        <v>0</v>
      </c>
      <c r="J646" s="29">
        <v>0</v>
      </c>
      <c r="K646" s="29">
        <f t="shared" si="222"/>
        <v>0</v>
      </c>
      <c r="L646" s="29">
        <v>0</v>
      </c>
      <c r="M646" s="29">
        <f t="shared" si="223"/>
        <v>0</v>
      </c>
      <c r="N646" s="29">
        <v>0</v>
      </c>
      <c r="O646" s="29">
        <f t="shared" si="224"/>
        <v>0</v>
      </c>
      <c r="P646" s="29">
        <v>0</v>
      </c>
      <c r="Q646" s="29">
        <f t="shared" si="225"/>
        <v>0</v>
      </c>
      <c r="R646" s="29">
        <v>425377.78125</v>
      </c>
      <c r="S646" s="29">
        <f t="shared" si="226"/>
        <v>3.9778117497949166E-4</v>
      </c>
      <c r="T646" s="29">
        <v>0</v>
      </c>
      <c r="U646" s="29">
        <f t="shared" si="227"/>
        <v>0</v>
      </c>
      <c r="V646" s="29">
        <v>0</v>
      </c>
      <c r="W646" s="29">
        <f t="shared" si="228"/>
        <v>0</v>
      </c>
      <c r="X646" s="29">
        <v>0</v>
      </c>
      <c r="Y646" s="29">
        <f t="shared" si="229"/>
        <v>0</v>
      </c>
      <c r="Z646" s="29">
        <v>0</v>
      </c>
      <c r="AA646" s="29">
        <f t="shared" si="230"/>
        <v>0</v>
      </c>
      <c r="AB646" s="29">
        <v>0</v>
      </c>
      <c r="AC646" s="29">
        <f t="shared" si="231"/>
        <v>0</v>
      </c>
      <c r="AD646" s="29">
        <v>0</v>
      </c>
      <c r="AE646" s="29">
        <f t="shared" si="232"/>
        <v>0</v>
      </c>
      <c r="AF646" s="29">
        <v>0</v>
      </c>
      <c r="AG646" s="29">
        <f t="shared" si="233"/>
        <v>0</v>
      </c>
      <c r="AH646" s="29">
        <v>0</v>
      </c>
      <c r="AI646" s="29">
        <f t="shared" si="234"/>
        <v>0</v>
      </c>
      <c r="AJ646" s="29">
        <v>0</v>
      </c>
      <c r="AK646" s="29">
        <f t="shared" si="235"/>
        <v>0</v>
      </c>
      <c r="AL646" s="29">
        <v>0</v>
      </c>
      <c r="AM646" s="29">
        <f t="shared" si="236"/>
        <v>0</v>
      </c>
      <c r="AN646" s="29">
        <v>0</v>
      </c>
      <c r="AO646" s="29">
        <f t="shared" si="237"/>
        <v>0</v>
      </c>
      <c r="AP646" s="29">
        <v>0</v>
      </c>
      <c r="AQ646" s="29">
        <f t="shared" si="238"/>
        <v>0</v>
      </c>
      <c r="AR646" s="29">
        <v>0</v>
      </c>
      <c r="AS646" s="29">
        <f t="shared" si="239"/>
        <v>0</v>
      </c>
      <c r="AT646" s="29">
        <v>0</v>
      </c>
      <c r="AU646" s="29">
        <f t="shared" si="240"/>
        <v>0</v>
      </c>
      <c r="AV646" s="29">
        <v>0</v>
      </c>
      <c r="AW646" s="29">
        <f t="shared" si="24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6"/>
  <sheetViews>
    <sheetView workbookViewId="0">
      <selection activeCell="L14" sqref="L14"/>
    </sheetView>
  </sheetViews>
  <sheetFormatPr defaultRowHeight="15"/>
  <cols>
    <col min="1" max="1" width="6.28515625" style="20" customWidth="1"/>
    <col min="2" max="2" width="12.5703125" style="20" customWidth="1"/>
    <col min="3" max="3" width="14.5703125" style="20" customWidth="1"/>
    <col min="4" max="4" width="9.140625" style="25"/>
    <col min="5" max="5" width="14.85546875" style="25" customWidth="1"/>
    <col min="6" max="6" width="12.42578125" style="20" customWidth="1"/>
    <col min="7" max="7" width="11.7109375" style="20" customWidth="1"/>
    <col min="8" max="8" width="11.85546875" style="20" customWidth="1"/>
    <col min="9" max="9" width="11.7109375" style="20" customWidth="1"/>
    <col min="10" max="10" width="11.5703125" style="20" customWidth="1"/>
    <col min="11" max="11" width="11.7109375" style="20" customWidth="1"/>
    <col min="12" max="12" width="11.5703125" style="20" customWidth="1"/>
    <col min="13" max="13" width="12.28515625" style="20" customWidth="1"/>
    <col min="14" max="14" width="11.85546875" style="20" customWidth="1"/>
    <col min="15" max="15" width="12.28515625" style="20" customWidth="1"/>
    <col min="16" max="16" width="11.85546875" style="20" customWidth="1"/>
    <col min="17" max="17" width="11.7109375" style="20" customWidth="1"/>
    <col min="18" max="18" width="12.42578125" style="20" customWidth="1"/>
    <col min="19" max="19" width="12.5703125" style="20" customWidth="1"/>
    <col min="20" max="20" width="12.28515625" style="20" customWidth="1"/>
    <col min="21" max="21" width="12.7109375" style="20" customWidth="1"/>
    <col min="22" max="22" width="12.42578125" style="20" customWidth="1"/>
    <col min="23" max="23" width="12.5703125" style="20" customWidth="1"/>
    <col min="24" max="24" width="12" style="20" customWidth="1"/>
    <col min="25" max="25" width="11.42578125" style="20" customWidth="1"/>
    <col min="26" max="26" width="11.7109375" style="20" customWidth="1"/>
    <col min="27" max="27" width="11.85546875" style="20" customWidth="1"/>
    <col min="28" max="16384" width="9.140625" style="20"/>
  </cols>
  <sheetData>
    <row r="1" spans="1:27" s="21" customFormat="1" ht="34.5" customHeight="1">
      <c r="A1" s="12"/>
      <c r="B1" s="12"/>
      <c r="C1" s="12"/>
      <c r="D1" s="13"/>
      <c r="E1" s="13"/>
      <c r="F1" s="15" t="s">
        <v>855</v>
      </c>
      <c r="G1" s="15" t="s">
        <v>855</v>
      </c>
      <c r="H1" s="15" t="s">
        <v>855</v>
      </c>
      <c r="I1" s="15" t="s">
        <v>855</v>
      </c>
      <c r="J1" s="15" t="s">
        <v>855</v>
      </c>
      <c r="K1" s="15" t="s">
        <v>855</v>
      </c>
      <c r="L1" s="15" t="s">
        <v>855</v>
      </c>
      <c r="M1" s="15" t="s">
        <v>855</v>
      </c>
      <c r="N1" s="15" t="s">
        <v>855</v>
      </c>
      <c r="O1" s="15" t="s">
        <v>855</v>
      </c>
      <c r="P1" s="15" t="s">
        <v>855</v>
      </c>
      <c r="Q1" s="15" t="s">
        <v>855</v>
      </c>
      <c r="R1" s="15" t="s">
        <v>855</v>
      </c>
      <c r="S1" s="15" t="s">
        <v>855</v>
      </c>
      <c r="T1" s="15" t="s">
        <v>855</v>
      </c>
      <c r="U1" s="15" t="s">
        <v>855</v>
      </c>
      <c r="V1" s="15" t="s">
        <v>855</v>
      </c>
      <c r="W1" s="15" t="s">
        <v>855</v>
      </c>
      <c r="X1" s="15" t="s">
        <v>855</v>
      </c>
      <c r="Y1" s="15" t="s">
        <v>855</v>
      </c>
      <c r="Z1" s="15" t="s">
        <v>855</v>
      </c>
      <c r="AA1" s="15" t="s">
        <v>855</v>
      </c>
    </row>
    <row r="2" spans="1:27" s="22" customFormat="1">
      <c r="A2" s="7" t="s">
        <v>850</v>
      </c>
      <c r="B2" s="7" t="s">
        <v>851</v>
      </c>
      <c r="C2" s="7" t="s">
        <v>0</v>
      </c>
      <c r="D2" s="9" t="s">
        <v>1</v>
      </c>
      <c r="E2" s="10" t="s">
        <v>852</v>
      </c>
      <c r="F2" s="23" t="s">
        <v>2</v>
      </c>
      <c r="G2" s="23" t="s">
        <v>3</v>
      </c>
      <c r="H2" s="23" t="s">
        <v>4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3" t="s">
        <v>14</v>
      </c>
      <c r="S2" s="23" t="s">
        <v>15</v>
      </c>
      <c r="T2" s="23" t="s">
        <v>16</v>
      </c>
      <c r="U2" s="23" t="s">
        <v>17</v>
      </c>
      <c r="V2" s="23" t="s">
        <v>18</v>
      </c>
      <c r="W2" s="23" t="s">
        <v>19</v>
      </c>
      <c r="X2" s="23" t="s">
        <v>20</v>
      </c>
      <c r="Y2" s="23" t="s">
        <v>21</v>
      </c>
      <c r="Z2" s="23" t="s">
        <v>22</v>
      </c>
      <c r="AA2" s="23" t="s">
        <v>23</v>
      </c>
    </row>
    <row r="3" spans="1:27">
      <c r="A3" s="20">
        <v>1</v>
      </c>
      <c r="B3" s="20" t="s">
        <v>24</v>
      </c>
      <c r="C3" s="20" t="s">
        <v>25</v>
      </c>
      <c r="D3" s="25">
        <v>108.24</v>
      </c>
      <c r="E3" s="25">
        <v>10.14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2.1371259959426683E-4</v>
      </c>
      <c r="Z3" s="27">
        <v>0</v>
      </c>
      <c r="AA3" s="27">
        <v>0</v>
      </c>
    </row>
    <row r="4" spans="1:27">
      <c r="A4" s="20">
        <v>2</v>
      </c>
      <c r="B4" s="20" t="s">
        <v>24</v>
      </c>
      <c r="C4" s="20" t="s">
        <v>26</v>
      </c>
      <c r="D4" s="25">
        <v>109.2</v>
      </c>
      <c r="E4" s="25">
        <v>10.3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2.4045715052338823E-2</v>
      </c>
      <c r="Y4" s="27">
        <v>1.844607029574636E-2</v>
      </c>
      <c r="Z4" s="27">
        <v>2.1586837301126646E-3</v>
      </c>
      <c r="AA4" s="27">
        <v>6.8442385994055641E-3</v>
      </c>
    </row>
    <row r="5" spans="1:27">
      <c r="A5" s="20">
        <v>3</v>
      </c>
      <c r="B5" s="20" t="s">
        <v>24</v>
      </c>
      <c r="C5" s="20" t="s">
        <v>27</v>
      </c>
      <c r="D5" s="25">
        <v>110.88</v>
      </c>
      <c r="E5" s="25">
        <v>13.83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1.4408269490077437E-4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</row>
    <row r="6" spans="1:27">
      <c r="A6" s="20">
        <v>4</v>
      </c>
      <c r="B6" s="20" t="s">
        <v>24</v>
      </c>
      <c r="C6" s="20" t="s">
        <v>28</v>
      </c>
      <c r="D6" s="25">
        <v>111.24</v>
      </c>
      <c r="E6" s="25">
        <v>9.1999999999999993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5.418385886198418E-3</v>
      </c>
      <c r="AA6" s="27">
        <v>0</v>
      </c>
    </row>
    <row r="7" spans="1:27">
      <c r="A7" s="20">
        <v>5</v>
      </c>
      <c r="B7" s="20" t="s">
        <v>24</v>
      </c>
      <c r="C7" s="20" t="s">
        <v>29</v>
      </c>
      <c r="D7" s="25">
        <v>111.24</v>
      </c>
      <c r="E7" s="25">
        <v>10.220000000000001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0.13929836928330999</v>
      </c>
      <c r="Y7" s="27">
        <v>0.11770985161863903</v>
      </c>
      <c r="Z7" s="27">
        <v>0.37844985082290178</v>
      </c>
      <c r="AA7" s="27">
        <v>0.38279866464504525</v>
      </c>
    </row>
    <row r="8" spans="1:27">
      <c r="A8" s="20">
        <v>6</v>
      </c>
      <c r="B8" s="20" t="s">
        <v>24</v>
      </c>
      <c r="C8" s="20" t="s">
        <v>30</v>
      </c>
      <c r="D8" s="25">
        <v>111.24</v>
      </c>
      <c r="E8" s="25">
        <v>13.46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2.3787294936888779E-2</v>
      </c>
      <c r="W8" s="27">
        <v>2.3510833679665413E-2</v>
      </c>
      <c r="X8" s="27">
        <v>6.7693998694516337E-3</v>
      </c>
      <c r="Y8" s="27">
        <v>1.3872619967880372E-2</v>
      </c>
      <c r="Z8" s="27">
        <v>0</v>
      </c>
      <c r="AA8" s="27">
        <v>0</v>
      </c>
    </row>
    <row r="9" spans="1:27">
      <c r="A9" s="20">
        <v>7</v>
      </c>
      <c r="B9" s="20" t="s">
        <v>24</v>
      </c>
      <c r="C9" s="20" t="s">
        <v>31</v>
      </c>
      <c r="D9" s="25">
        <v>112.2</v>
      </c>
      <c r="E9" s="25">
        <v>10.220000000000001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1.02389080207414E-2</v>
      </c>
      <c r="Y9" s="27">
        <v>8.0752838396616986E-3</v>
      </c>
      <c r="Z9" s="27">
        <v>2.8912501346443357E-2</v>
      </c>
      <c r="AA9" s="27">
        <v>3.5964751453118116E-2</v>
      </c>
    </row>
    <row r="10" spans="1:27">
      <c r="A10" s="20">
        <v>8</v>
      </c>
      <c r="B10" s="20" t="s">
        <v>24</v>
      </c>
      <c r="C10" s="20" t="s">
        <v>32</v>
      </c>
      <c r="D10" s="25">
        <v>119.28</v>
      </c>
      <c r="E10" s="25">
        <v>13.88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6.9496239844038456E-4</v>
      </c>
      <c r="S10" s="27">
        <v>1.5272610326392654E-3</v>
      </c>
      <c r="T10" s="27">
        <v>2.489372887773212E-2</v>
      </c>
      <c r="U10" s="27">
        <v>3.2026038513068733E-2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</row>
    <row r="11" spans="1:27">
      <c r="A11" s="20">
        <v>9</v>
      </c>
      <c r="B11" s="20" t="s">
        <v>24</v>
      </c>
      <c r="C11" s="20" t="s">
        <v>33</v>
      </c>
      <c r="D11" s="25">
        <v>125.28</v>
      </c>
      <c r="E11" s="25">
        <v>15.05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3.1501269751045887E-3</v>
      </c>
      <c r="R11" s="27">
        <v>6.2670716287927539E-3</v>
      </c>
      <c r="S11" s="27">
        <v>2.7571397717047381E-2</v>
      </c>
      <c r="T11" s="27">
        <v>1.8068324843789148E-3</v>
      </c>
      <c r="U11" s="27">
        <v>1.7384478319786775E-3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>
      <c r="A12" s="20">
        <v>10</v>
      </c>
      <c r="B12" s="20" t="s">
        <v>24</v>
      </c>
      <c r="C12" s="20" t="s">
        <v>34</v>
      </c>
      <c r="D12" s="25">
        <v>129.36000000000001</v>
      </c>
      <c r="E12" s="25">
        <v>13.89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1.1255908846168372E-2</v>
      </c>
      <c r="S12" s="27">
        <v>8.694074841357596E-3</v>
      </c>
      <c r="T12" s="27">
        <v>4.1445821001752203E-2</v>
      </c>
      <c r="U12" s="27">
        <v>4.5325534202448434E-2</v>
      </c>
      <c r="V12" s="27">
        <v>1.9715209786961476E-2</v>
      </c>
      <c r="W12" s="27">
        <v>1.810705490486832E-2</v>
      </c>
      <c r="X12" s="27">
        <v>0</v>
      </c>
      <c r="Y12" s="27">
        <v>0</v>
      </c>
      <c r="Z12" s="27">
        <v>0</v>
      </c>
      <c r="AA12" s="27">
        <v>0</v>
      </c>
    </row>
    <row r="13" spans="1:27">
      <c r="A13" s="20">
        <v>11</v>
      </c>
      <c r="B13" s="20" t="s">
        <v>24</v>
      </c>
      <c r="C13" s="20" t="s">
        <v>35</v>
      </c>
      <c r="D13" s="25">
        <v>131.28</v>
      </c>
      <c r="E13" s="25">
        <v>12.73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7.9858625606497764E-3</v>
      </c>
      <c r="S13" s="27">
        <v>9.9102271451258998E-3</v>
      </c>
      <c r="T13" s="27">
        <v>5.8599863979348528E-2</v>
      </c>
      <c r="U13" s="27">
        <v>5.7973588103135097E-2</v>
      </c>
      <c r="V13" s="27">
        <v>4.1889462437784547E-2</v>
      </c>
      <c r="W13" s="27">
        <v>6.5680986140986927E-2</v>
      </c>
      <c r="X13" s="27">
        <v>0</v>
      </c>
      <c r="Y13" s="27">
        <v>0</v>
      </c>
      <c r="Z13" s="27">
        <v>0</v>
      </c>
      <c r="AA13" s="27">
        <v>0</v>
      </c>
    </row>
    <row r="14" spans="1:27">
      <c r="A14" s="20">
        <v>12</v>
      </c>
      <c r="B14" s="20" t="s">
        <v>24</v>
      </c>
      <c r="C14" s="20" t="s">
        <v>36</v>
      </c>
      <c r="D14" s="25">
        <v>137.28</v>
      </c>
      <c r="E14" s="25">
        <v>11.57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2.813356709400628E-2</v>
      </c>
      <c r="S14" s="27">
        <v>2.1133396761963616E-2</v>
      </c>
      <c r="T14" s="27">
        <v>0.10369214595073874</v>
      </c>
      <c r="U14" s="27">
        <v>0.1102912435715652</v>
      </c>
      <c r="V14" s="27">
        <v>3.3400123686458935E-2</v>
      </c>
      <c r="W14" s="27">
        <v>4.8091673348251179E-2</v>
      </c>
      <c r="X14" s="27">
        <v>0</v>
      </c>
      <c r="Y14" s="27">
        <v>0</v>
      </c>
      <c r="Z14" s="27">
        <v>0</v>
      </c>
      <c r="AA14" s="27">
        <v>0</v>
      </c>
    </row>
    <row r="15" spans="1:27">
      <c r="A15" s="20">
        <v>13</v>
      </c>
      <c r="B15" s="20" t="s">
        <v>24</v>
      </c>
      <c r="C15" s="20" t="s">
        <v>37</v>
      </c>
      <c r="D15" s="25">
        <v>138.24</v>
      </c>
      <c r="E15" s="25">
        <v>11.57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3.7540379558610058E-3</v>
      </c>
      <c r="S15" s="27">
        <v>3.5522960314720692E-3</v>
      </c>
      <c r="T15" s="27">
        <v>1.9922428163821952E-2</v>
      </c>
      <c r="U15" s="27">
        <v>2.0282544810643795E-2</v>
      </c>
      <c r="V15" s="27">
        <v>1.4314338722768115E-3</v>
      </c>
      <c r="W15" s="27">
        <v>5.4694934196586184E-3</v>
      </c>
      <c r="X15" s="27">
        <v>0</v>
      </c>
      <c r="Y15" s="27">
        <v>0</v>
      </c>
      <c r="Z15" s="27">
        <v>0</v>
      </c>
      <c r="AA15" s="27">
        <v>0</v>
      </c>
    </row>
    <row r="16" spans="1:27">
      <c r="A16" s="20">
        <v>14</v>
      </c>
      <c r="B16" s="20" t="s">
        <v>24</v>
      </c>
      <c r="C16" s="20" t="s">
        <v>38</v>
      </c>
      <c r="D16" s="25">
        <v>143.28</v>
      </c>
      <c r="E16" s="25">
        <v>9.6300000000000008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1.4993606010072511E-3</v>
      </c>
      <c r="V16" s="27">
        <v>0</v>
      </c>
      <c r="W16" s="27">
        <v>6.8005280749362093E-3</v>
      </c>
      <c r="X16" s="27">
        <v>9.4637078271549227E-2</v>
      </c>
      <c r="Y16" s="27">
        <v>7.9621776081637563E-2</v>
      </c>
      <c r="Z16" s="27">
        <v>0</v>
      </c>
      <c r="AA16" s="27">
        <v>0</v>
      </c>
    </row>
    <row r="17" spans="1:27">
      <c r="A17" s="20">
        <v>15</v>
      </c>
      <c r="B17" s="20" t="s">
        <v>24</v>
      </c>
      <c r="C17" s="20" t="s">
        <v>39</v>
      </c>
      <c r="D17" s="25">
        <v>145.32</v>
      </c>
      <c r="E17" s="25">
        <v>10.62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0.15690951723340707</v>
      </c>
      <c r="W17" s="27">
        <v>0.13881654503794916</v>
      </c>
      <c r="X17" s="27">
        <v>0</v>
      </c>
      <c r="Y17" s="27">
        <v>0</v>
      </c>
      <c r="Z17" s="27">
        <v>0</v>
      </c>
      <c r="AA17" s="27">
        <v>0</v>
      </c>
    </row>
    <row r="18" spans="1:27">
      <c r="A18" s="20">
        <v>16</v>
      </c>
      <c r="B18" s="20" t="s">
        <v>24</v>
      </c>
      <c r="C18" s="20" t="s">
        <v>40</v>
      </c>
      <c r="D18" s="25">
        <v>145.91999999999999</v>
      </c>
      <c r="E18" s="25">
        <v>10.62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6.8412625019364246E-3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</row>
    <row r="19" spans="1:27">
      <c r="A19" s="20">
        <v>17</v>
      </c>
      <c r="B19" s="20" t="s">
        <v>24</v>
      </c>
      <c r="C19" s="20" t="s">
        <v>41</v>
      </c>
      <c r="D19" s="25">
        <v>151.32</v>
      </c>
      <c r="E19" s="25">
        <v>13.6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1.0687281174178163E-2</v>
      </c>
      <c r="U19" s="27">
        <v>7.8453030366217244E-3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</row>
    <row r="20" spans="1:27">
      <c r="A20" s="20">
        <v>18</v>
      </c>
      <c r="B20" s="20" t="s">
        <v>24</v>
      </c>
      <c r="C20" s="20" t="s">
        <v>42</v>
      </c>
      <c r="D20" s="25">
        <v>153.36000000000001</v>
      </c>
      <c r="E20" s="25">
        <v>10.3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9.3425609985845121E-2</v>
      </c>
      <c r="Y20" s="27">
        <v>7.6992640110587374E-2</v>
      </c>
      <c r="Z20" s="27">
        <v>1.1154971590582192E-2</v>
      </c>
      <c r="AA20" s="27">
        <v>2.3080648859366115E-2</v>
      </c>
    </row>
    <row r="21" spans="1:27">
      <c r="A21" s="20">
        <v>19</v>
      </c>
      <c r="B21" s="20" t="s">
        <v>24</v>
      </c>
      <c r="C21" s="20" t="s">
        <v>43</v>
      </c>
      <c r="D21" s="25">
        <v>157.32</v>
      </c>
      <c r="E21" s="25">
        <v>12.66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2.0101761410457837E-2</v>
      </c>
      <c r="Y21" s="27">
        <v>2.5974096658521253E-2</v>
      </c>
      <c r="Z21" s="27">
        <v>1.8396664300960146E-3</v>
      </c>
      <c r="AA21" s="27">
        <v>0</v>
      </c>
    </row>
    <row r="22" spans="1:27">
      <c r="A22" s="20">
        <v>20</v>
      </c>
      <c r="B22" s="20" t="s">
        <v>24</v>
      </c>
      <c r="C22" s="20" t="s">
        <v>44</v>
      </c>
      <c r="D22" s="25">
        <v>159.36000000000001</v>
      </c>
      <c r="E22" s="25">
        <v>12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2.2718057323615693E-2</v>
      </c>
      <c r="U22" s="27">
        <v>2.2404152724587643E-2</v>
      </c>
      <c r="V22" s="27">
        <v>1.2263632040499208E-2</v>
      </c>
      <c r="W22" s="27">
        <v>1.6186295066909238E-2</v>
      </c>
      <c r="X22" s="27">
        <v>0</v>
      </c>
      <c r="Y22" s="27">
        <v>0</v>
      </c>
      <c r="Z22" s="27">
        <v>0</v>
      </c>
      <c r="AA22" s="27">
        <v>0</v>
      </c>
    </row>
    <row r="23" spans="1:27">
      <c r="A23" s="20">
        <v>21</v>
      </c>
      <c r="B23" s="20" t="s">
        <v>24</v>
      </c>
      <c r="C23" s="20" t="s">
        <v>45</v>
      </c>
      <c r="D23" s="25">
        <v>163.32</v>
      </c>
      <c r="E23" s="25">
        <v>13.83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1.7139262699618423E-3</v>
      </c>
      <c r="T23" s="27">
        <v>4.1387662271102896E-2</v>
      </c>
      <c r="U23" s="27">
        <v>3.5438747866702897E-2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</row>
    <row r="24" spans="1:27">
      <c r="A24" s="20">
        <v>22</v>
      </c>
      <c r="B24" s="20" t="s">
        <v>24</v>
      </c>
      <c r="C24" s="20" t="s">
        <v>46</v>
      </c>
      <c r="D24" s="25">
        <v>166.2</v>
      </c>
      <c r="E24" s="25">
        <v>26.18</v>
      </c>
      <c r="F24" s="27">
        <v>3.7972813197324033E-3</v>
      </c>
      <c r="G24" s="27">
        <v>4.1952786798295913E-3</v>
      </c>
      <c r="H24" s="27">
        <v>4.1392247735434998E-2</v>
      </c>
      <c r="I24" s="27">
        <v>6.0014747371394169E-3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</row>
    <row r="25" spans="1:27">
      <c r="A25" s="20">
        <v>23</v>
      </c>
      <c r="B25" s="20" t="s">
        <v>24</v>
      </c>
      <c r="C25" s="20" t="s">
        <v>47</v>
      </c>
      <c r="D25" s="25">
        <v>166.32</v>
      </c>
      <c r="E25" s="25">
        <v>18.28</v>
      </c>
      <c r="F25" s="27">
        <v>0.69301816817033679</v>
      </c>
      <c r="G25" s="27">
        <v>0.7208758945768553</v>
      </c>
      <c r="H25" s="27">
        <v>0.59232538162450266</v>
      </c>
      <c r="I25" s="27">
        <v>0.39630474264784704</v>
      </c>
      <c r="J25" s="27">
        <v>0.3660315139211554</v>
      </c>
      <c r="K25" s="27">
        <v>0.35843157755678973</v>
      </c>
      <c r="L25" s="27">
        <v>0.22553278931515303</v>
      </c>
      <c r="M25" s="27">
        <v>0.31225693618312128</v>
      </c>
      <c r="N25" s="27">
        <v>0.20081022582900224</v>
      </c>
      <c r="O25" s="27">
        <v>0.21513210682329509</v>
      </c>
      <c r="P25" s="27">
        <v>0.14752597386694383</v>
      </c>
      <c r="Q25" s="27">
        <v>0.14653773521935312</v>
      </c>
      <c r="R25" s="27">
        <v>0.10405223679050669</v>
      </c>
      <c r="S25" s="27">
        <v>9.2208384845595653E-2</v>
      </c>
      <c r="T25" s="27">
        <v>5.7024571208781336E-2</v>
      </c>
      <c r="U25" s="27">
        <v>5.4324544567470878E-2</v>
      </c>
      <c r="V25" s="27">
        <v>0.12973785673360963</v>
      </c>
      <c r="W25" s="27">
        <v>0.12298953588559437</v>
      </c>
      <c r="X25" s="27">
        <v>0.11426299778347646</v>
      </c>
      <c r="Y25" s="27">
        <v>9.9302493776523795E-2</v>
      </c>
      <c r="Z25" s="27">
        <v>0.17114339703335721</v>
      </c>
      <c r="AA25" s="27">
        <v>0.16078002649650985</v>
      </c>
    </row>
    <row r="26" spans="1:27">
      <c r="A26" s="20">
        <v>24</v>
      </c>
      <c r="B26" s="20" t="s">
        <v>24</v>
      </c>
      <c r="C26" s="20" t="s">
        <v>48</v>
      </c>
      <c r="D26" s="25">
        <v>166.32</v>
      </c>
      <c r="E26" s="25">
        <v>25.49</v>
      </c>
      <c r="F26" s="27">
        <v>1.2877001757563926E-2</v>
      </c>
      <c r="G26" s="27">
        <v>0</v>
      </c>
      <c r="H26" s="27">
        <v>0</v>
      </c>
      <c r="I26" s="27">
        <v>0</v>
      </c>
      <c r="J26" s="27">
        <v>5.2271536785658539E-2</v>
      </c>
      <c r="K26" s="27">
        <v>5.2310411857392103E-2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</row>
    <row r="27" spans="1:27">
      <c r="A27" s="20">
        <v>25</v>
      </c>
      <c r="B27" s="20" t="s">
        <v>24</v>
      </c>
      <c r="C27" s="20" t="s">
        <v>49</v>
      </c>
      <c r="D27" s="25">
        <v>166.68</v>
      </c>
      <c r="E27" s="25">
        <v>18.38</v>
      </c>
      <c r="F27" s="27">
        <v>0</v>
      </c>
      <c r="G27" s="27">
        <v>0</v>
      </c>
      <c r="H27" s="27">
        <v>0</v>
      </c>
      <c r="I27" s="27">
        <v>6.0122930254369626E-3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</row>
    <row r="28" spans="1:27">
      <c r="A28" s="20">
        <v>26</v>
      </c>
      <c r="B28" s="20" t="s">
        <v>24</v>
      </c>
      <c r="C28" s="20" t="s">
        <v>50</v>
      </c>
      <c r="D28" s="25">
        <v>167.76</v>
      </c>
      <c r="E28" s="25">
        <v>18.27</v>
      </c>
      <c r="F28" s="27">
        <v>9.819563613614064E-3</v>
      </c>
      <c r="G28" s="27">
        <v>7.5098908433090849E-3</v>
      </c>
      <c r="H28" s="27">
        <v>5.471947931587025E-3</v>
      </c>
      <c r="I28" s="27">
        <v>3.1237959988265104E-4</v>
      </c>
      <c r="J28" s="27">
        <v>0</v>
      </c>
      <c r="K28" s="27">
        <v>0</v>
      </c>
      <c r="L28" s="27">
        <v>0</v>
      </c>
      <c r="M28" s="27">
        <v>4.225251579507071E-3</v>
      </c>
      <c r="N28" s="27">
        <v>1.5250306520423866E-3</v>
      </c>
      <c r="O28" s="27">
        <v>0</v>
      </c>
      <c r="P28" s="27">
        <v>1.5894340164686607E-3</v>
      </c>
      <c r="Q28" s="27">
        <v>7.6955747767304883E-4</v>
      </c>
      <c r="R28" s="27">
        <v>5.8557017354483605E-4</v>
      </c>
      <c r="S28" s="27">
        <v>0</v>
      </c>
      <c r="T28" s="27">
        <v>3.2140097647697307E-4</v>
      </c>
      <c r="U28" s="27">
        <v>8.5722277856897712E-4</v>
      </c>
      <c r="V28" s="27">
        <v>0</v>
      </c>
      <c r="W28" s="27">
        <v>0</v>
      </c>
      <c r="X28" s="27">
        <v>0</v>
      </c>
      <c r="Y28" s="27">
        <v>6.1326227293898592E-4</v>
      </c>
      <c r="Z28" s="27">
        <v>1.0008385691980494E-4</v>
      </c>
      <c r="AA28" s="27">
        <v>2.0067402510865525E-4</v>
      </c>
    </row>
    <row r="29" spans="1:27">
      <c r="A29" s="20">
        <v>27</v>
      </c>
      <c r="B29" s="20" t="s">
        <v>24</v>
      </c>
      <c r="C29" s="20" t="s">
        <v>51</v>
      </c>
      <c r="D29" s="25">
        <v>173.28</v>
      </c>
      <c r="E29" s="25">
        <v>10.220000000000001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3.2439003633349291E-2</v>
      </c>
      <c r="Y29" s="27">
        <v>1.9562718279373767E-2</v>
      </c>
      <c r="Z29" s="27">
        <v>0.13361389613448599</v>
      </c>
      <c r="AA29" s="27">
        <v>0.14887343668928657</v>
      </c>
    </row>
    <row r="30" spans="1:27">
      <c r="A30" s="20">
        <v>28</v>
      </c>
      <c r="B30" s="20" t="s">
        <v>24</v>
      </c>
      <c r="C30" s="20" t="s">
        <v>52</v>
      </c>
      <c r="D30" s="25">
        <v>173.4</v>
      </c>
      <c r="E30" s="25">
        <v>13.94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5.3412824337275268E-2</v>
      </c>
      <c r="S30" s="27">
        <v>4.6078543629298294E-2</v>
      </c>
      <c r="T30" s="27">
        <v>0.16301419793956279</v>
      </c>
      <c r="U30" s="27">
        <v>0.16101977941922505</v>
      </c>
      <c r="V30" s="27">
        <v>7.3267079831359924E-2</v>
      </c>
      <c r="W30" s="27">
        <v>8.3472413483293317E-2</v>
      </c>
      <c r="X30" s="27">
        <v>0</v>
      </c>
      <c r="Y30" s="27">
        <v>0</v>
      </c>
      <c r="Z30" s="27">
        <v>0</v>
      </c>
      <c r="AA30" s="27">
        <v>0</v>
      </c>
    </row>
    <row r="31" spans="1:27">
      <c r="A31" s="20">
        <v>29</v>
      </c>
      <c r="B31" s="20" t="s">
        <v>24</v>
      </c>
      <c r="C31" s="20" t="s">
        <v>53</v>
      </c>
      <c r="D31" s="25">
        <v>175.32</v>
      </c>
      <c r="E31" s="25">
        <v>11.35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7.0301596495500385E-2</v>
      </c>
      <c r="AA31" s="27">
        <v>6.5272574699652405E-2</v>
      </c>
    </row>
    <row r="32" spans="1:27">
      <c r="A32" s="20">
        <v>30</v>
      </c>
      <c r="B32" s="20" t="s">
        <v>24</v>
      </c>
      <c r="C32" s="20" t="s">
        <v>54</v>
      </c>
      <c r="D32" s="25">
        <v>175.44</v>
      </c>
      <c r="E32" s="25">
        <v>13.89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2.6997037200301955E-4</v>
      </c>
      <c r="T32" s="27">
        <v>2.323338711870359E-3</v>
      </c>
      <c r="U32" s="27">
        <v>1.87278243717703E-3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</row>
    <row r="33" spans="1:27">
      <c r="A33" s="20">
        <v>31</v>
      </c>
      <c r="B33" s="20" t="s">
        <v>24</v>
      </c>
      <c r="C33" s="20" t="s">
        <v>55</v>
      </c>
      <c r="D33" s="25">
        <v>176.52</v>
      </c>
      <c r="E33" s="25">
        <v>13.89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3.160814042093754E-4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</row>
    <row r="34" spans="1:27">
      <c r="A34" s="20">
        <v>32</v>
      </c>
      <c r="B34" s="20" t="s">
        <v>24</v>
      </c>
      <c r="C34" s="20" t="s">
        <v>56</v>
      </c>
      <c r="D34" s="25">
        <v>176.76</v>
      </c>
      <c r="E34" s="25">
        <v>13.89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2.7657124599660777E-4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</row>
    <row r="35" spans="1:27">
      <c r="A35" s="20">
        <v>33</v>
      </c>
      <c r="B35" s="20" t="s">
        <v>24</v>
      </c>
      <c r="C35" s="20" t="s">
        <v>57</v>
      </c>
      <c r="D35" s="25">
        <v>180.36</v>
      </c>
      <c r="E35" s="25">
        <v>11.13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2.9493990933925313E-2</v>
      </c>
      <c r="U35" s="27">
        <v>3.2542107288039065E-2</v>
      </c>
      <c r="V35" s="27">
        <v>3.3653924018422911E-2</v>
      </c>
      <c r="W35" s="27">
        <v>3.9982261002182218E-2</v>
      </c>
      <c r="X35" s="27">
        <v>0</v>
      </c>
      <c r="Y35" s="27">
        <v>0</v>
      </c>
      <c r="Z35" s="27">
        <v>0</v>
      </c>
      <c r="AA35" s="27">
        <v>0</v>
      </c>
    </row>
    <row r="36" spans="1:27">
      <c r="A36" s="20">
        <v>34</v>
      </c>
      <c r="B36" s="20" t="s">
        <v>24</v>
      </c>
      <c r="C36" s="20" t="s">
        <v>58</v>
      </c>
      <c r="D36" s="25">
        <v>181.08</v>
      </c>
      <c r="E36" s="25">
        <v>11.13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9.703514631577893E-4</v>
      </c>
      <c r="U36" s="27">
        <v>1.0343079187329471E-3</v>
      </c>
      <c r="V36" s="27">
        <v>8.4841822423935352E-4</v>
      </c>
      <c r="W36" s="27">
        <v>1.3372641466439447E-3</v>
      </c>
      <c r="X36" s="27">
        <v>0</v>
      </c>
      <c r="Y36" s="27">
        <v>0</v>
      </c>
      <c r="Z36" s="27">
        <v>0</v>
      </c>
      <c r="AA36" s="27">
        <v>0</v>
      </c>
    </row>
    <row r="37" spans="1:27">
      <c r="A37" s="20">
        <v>35</v>
      </c>
      <c r="B37" s="20" t="s">
        <v>24</v>
      </c>
      <c r="C37" s="20" t="s">
        <v>59</v>
      </c>
      <c r="D37" s="25">
        <v>185.52</v>
      </c>
      <c r="E37" s="25">
        <v>13.43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2.3895464410579616E-3</v>
      </c>
      <c r="U37" s="27">
        <v>8.3987348900147127E-3</v>
      </c>
      <c r="V37" s="27">
        <v>1.2182415934270737E-3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</row>
    <row r="38" spans="1:27">
      <c r="A38" s="20">
        <v>36</v>
      </c>
      <c r="B38" s="20" t="s">
        <v>24</v>
      </c>
      <c r="C38" s="20" t="s">
        <v>60</v>
      </c>
      <c r="D38" s="25">
        <v>186.96</v>
      </c>
      <c r="E38" s="25">
        <v>15.16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1.0558841476971179E-4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</row>
    <row r="39" spans="1:27">
      <c r="A39" s="20">
        <v>37</v>
      </c>
      <c r="B39" s="20" t="s">
        <v>24</v>
      </c>
      <c r="C39" s="20" t="s">
        <v>61</v>
      </c>
      <c r="D39" s="25">
        <v>187.44</v>
      </c>
      <c r="E39" s="25">
        <v>15.05</v>
      </c>
      <c r="F39" s="27">
        <v>3.5947593373015937E-3</v>
      </c>
      <c r="G39" s="27">
        <v>0</v>
      </c>
      <c r="H39" s="27">
        <v>2.0085523939943227E-3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1.1858178190586586E-3</v>
      </c>
      <c r="P39" s="27">
        <v>7.2530346668086823E-3</v>
      </c>
      <c r="Q39" s="27">
        <v>1.5343791908258514E-2</v>
      </c>
      <c r="R39" s="27">
        <v>2.6193167700463552E-2</v>
      </c>
      <c r="S39" s="27">
        <v>9.6722333866976942E-2</v>
      </c>
      <c r="T39" s="27">
        <v>8.7616702838791919E-3</v>
      </c>
      <c r="U39" s="27">
        <v>7.1766692550914637E-3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</row>
    <row r="40" spans="1:27">
      <c r="A40" s="20">
        <v>38</v>
      </c>
      <c r="B40" s="20" t="s">
        <v>24</v>
      </c>
      <c r="C40" s="20" t="s">
        <v>62</v>
      </c>
      <c r="D40" s="25">
        <v>189.47909999999999</v>
      </c>
      <c r="E40" s="25">
        <v>20.89</v>
      </c>
      <c r="F40" s="27">
        <v>0</v>
      </c>
      <c r="G40" s="27">
        <v>0</v>
      </c>
      <c r="H40" s="27">
        <v>0</v>
      </c>
      <c r="I40" s="27">
        <v>0</v>
      </c>
      <c r="J40" s="27">
        <v>5.4343853982053415E-2</v>
      </c>
      <c r="K40" s="27">
        <v>5.1815243696555241E-2</v>
      </c>
      <c r="L40" s="27">
        <v>3.8004514804596936E-3</v>
      </c>
      <c r="M40" s="27">
        <v>5.9349136602887698E-3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</row>
    <row r="41" spans="1:27">
      <c r="A41" s="20">
        <v>39</v>
      </c>
      <c r="B41" s="20" t="s">
        <v>24</v>
      </c>
      <c r="C41" s="20" t="s">
        <v>63</v>
      </c>
      <c r="D41" s="25">
        <v>191.52</v>
      </c>
      <c r="E41" s="25">
        <v>20.68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7.0150016806240739E-4</v>
      </c>
      <c r="N41" s="27">
        <v>1.2165952670492102E-2</v>
      </c>
      <c r="O41" s="27">
        <v>4.7863919242004038E-3</v>
      </c>
      <c r="P41" s="27">
        <v>5.5889126837930479E-2</v>
      </c>
      <c r="Q41" s="27">
        <v>4.5485043740163308E-2</v>
      </c>
      <c r="R41" s="27">
        <v>3.1529265063171462E-2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</row>
    <row r="42" spans="1:27">
      <c r="A42" s="20">
        <v>40</v>
      </c>
      <c r="B42" s="20" t="s">
        <v>24</v>
      </c>
      <c r="C42" s="20" t="s">
        <v>64</v>
      </c>
      <c r="D42" s="25">
        <v>191.52</v>
      </c>
      <c r="E42" s="25">
        <v>20.99</v>
      </c>
      <c r="F42" s="27">
        <v>6.7102174296296418E-2</v>
      </c>
      <c r="G42" s="27">
        <v>6.9427302065658184E-2</v>
      </c>
      <c r="H42" s="27">
        <v>4.3309410995502583E-2</v>
      </c>
      <c r="I42" s="27">
        <v>3.345301533288754E-2</v>
      </c>
      <c r="J42" s="27">
        <v>3.576627242984938E-2</v>
      </c>
      <c r="K42" s="27">
        <v>2.76976415099125E-2</v>
      </c>
      <c r="L42" s="27">
        <v>2.0730062472983393E-2</v>
      </c>
      <c r="M42" s="27">
        <v>3.0153369966345194E-2</v>
      </c>
      <c r="N42" s="27">
        <v>4.5409604936977883E-2</v>
      </c>
      <c r="O42" s="27">
        <v>5.4120196235369081E-2</v>
      </c>
      <c r="P42" s="27">
        <v>0</v>
      </c>
      <c r="Q42" s="27">
        <v>0</v>
      </c>
      <c r="R42" s="27">
        <v>0</v>
      </c>
      <c r="S42" s="27">
        <v>2.9643712404352408E-2</v>
      </c>
      <c r="T42" s="27">
        <v>2.2428199052035255E-3</v>
      </c>
      <c r="U42" s="27">
        <v>4.449453891637734E-3</v>
      </c>
      <c r="V42" s="27">
        <v>0</v>
      </c>
      <c r="W42" s="27">
        <v>9.1365873373188775E-3</v>
      </c>
      <c r="X42" s="27">
        <v>6.5238775943938024E-3</v>
      </c>
      <c r="Y42" s="27">
        <v>9.3507486781856924E-3</v>
      </c>
      <c r="Z42" s="27">
        <v>1.4100564660735927E-2</v>
      </c>
      <c r="AA42" s="27">
        <v>6.5158857195586929E-3</v>
      </c>
    </row>
    <row r="43" spans="1:27">
      <c r="A43" s="20">
        <v>41</v>
      </c>
      <c r="B43" s="20" t="s">
        <v>24</v>
      </c>
      <c r="C43" s="20" t="s">
        <v>65</v>
      </c>
      <c r="D43" s="25">
        <v>211.35339999999999</v>
      </c>
      <c r="E43" s="25">
        <v>9.7899999999999991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3.0774535541606161E-2</v>
      </c>
      <c r="AA43" s="27">
        <v>3.1982423361708243E-2</v>
      </c>
    </row>
    <row r="44" spans="1:27">
      <c r="A44" s="20">
        <v>42</v>
      </c>
      <c r="B44" s="20" t="s">
        <v>24</v>
      </c>
      <c r="C44" s="20" t="s">
        <v>66</v>
      </c>
      <c r="D44" s="25">
        <v>213</v>
      </c>
      <c r="E44" s="25">
        <v>21.87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1.5126174716881296E-4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</row>
    <row r="45" spans="1:27">
      <c r="A45" s="20">
        <v>43</v>
      </c>
      <c r="B45" s="20" t="s">
        <v>24</v>
      </c>
      <c r="C45" s="20" t="s">
        <v>67</v>
      </c>
      <c r="D45" s="25">
        <v>213.48</v>
      </c>
      <c r="E45" s="25">
        <v>21.83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8.5311627262856394E-3</v>
      </c>
      <c r="M45" s="27">
        <v>1.2676314094390637E-2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</row>
    <row r="46" spans="1:27">
      <c r="A46" s="20">
        <v>44</v>
      </c>
      <c r="B46" s="20" t="s">
        <v>24</v>
      </c>
      <c r="C46" s="20" t="s">
        <v>68</v>
      </c>
      <c r="D46" s="25">
        <v>217.44</v>
      </c>
      <c r="E46" s="25">
        <v>21.18</v>
      </c>
      <c r="F46" s="27">
        <v>0</v>
      </c>
      <c r="G46" s="27">
        <v>0</v>
      </c>
      <c r="H46" s="27">
        <v>5.8100725583609104E-2</v>
      </c>
      <c r="I46" s="27">
        <v>4.6910186505104923E-2</v>
      </c>
      <c r="J46" s="27">
        <v>1.2342655688103646E-2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</row>
    <row r="47" spans="1:27">
      <c r="A47" s="20">
        <v>45</v>
      </c>
      <c r="B47" s="20" t="s">
        <v>24</v>
      </c>
      <c r="C47" s="20" t="s">
        <v>69</v>
      </c>
      <c r="D47" s="25">
        <v>219.36</v>
      </c>
      <c r="E47" s="25">
        <v>10.32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2.0483572661967636E-3</v>
      </c>
      <c r="Y47" s="27">
        <v>0</v>
      </c>
      <c r="Z47" s="27">
        <v>5.5987536152922061E-2</v>
      </c>
      <c r="AA47" s="27">
        <v>4.3315682422014452E-2</v>
      </c>
    </row>
    <row r="48" spans="1:27">
      <c r="A48" s="20">
        <v>46</v>
      </c>
      <c r="B48" s="20" t="s">
        <v>24</v>
      </c>
      <c r="C48" s="20" t="s">
        <v>70</v>
      </c>
      <c r="D48" s="25">
        <v>221.55410000000001</v>
      </c>
      <c r="E48" s="25">
        <v>20.29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1.5960349571884233E-2</v>
      </c>
      <c r="S48" s="27">
        <v>1.3321110118020259E-2</v>
      </c>
      <c r="T48" s="27">
        <v>2.7528691825736075E-3</v>
      </c>
      <c r="U48" s="27">
        <v>3.6876166132881038E-3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</row>
    <row r="49" spans="1:27">
      <c r="A49" s="20">
        <v>47</v>
      </c>
      <c r="B49" s="20" t="s">
        <v>24</v>
      </c>
      <c r="C49" s="20" t="s">
        <v>71</v>
      </c>
      <c r="D49" s="25">
        <v>223.39330000000001</v>
      </c>
      <c r="E49" s="25">
        <v>26.71</v>
      </c>
      <c r="F49" s="27">
        <v>8.9700215388535079E-2</v>
      </c>
      <c r="G49" s="27">
        <v>7.4742651751719444E-2</v>
      </c>
      <c r="H49" s="27">
        <v>4.1976832725222894E-2</v>
      </c>
      <c r="I49" s="27">
        <v>2.9534071261632461E-2</v>
      </c>
      <c r="J49" s="27">
        <v>2.4133734821647348E-2</v>
      </c>
      <c r="K49" s="27">
        <v>0</v>
      </c>
      <c r="L49" s="27">
        <v>0</v>
      </c>
      <c r="M49" s="27">
        <v>0</v>
      </c>
      <c r="N49" s="27">
        <v>8.2922536300102604E-3</v>
      </c>
      <c r="O49" s="27">
        <v>0</v>
      </c>
      <c r="P49" s="27">
        <v>0</v>
      </c>
      <c r="Q49" s="27">
        <v>0</v>
      </c>
      <c r="R49" s="27">
        <v>0</v>
      </c>
      <c r="S49" s="27">
        <v>2.0872567446069959E-3</v>
      </c>
      <c r="T49" s="27">
        <v>7.7136235992046479E-4</v>
      </c>
      <c r="U49" s="27">
        <v>0</v>
      </c>
      <c r="V49" s="27">
        <v>5.5531512633717438E-3</v>
      </c>
      <c r="W49" s="27">
        <v>0</v>
      </c>
      <c r="X49" s="27">
        <v>0</v>
      </c>
      <c r="Y49" s="27">
        <v>1.0883314798602857E-2</v>
      </c>
      <c r="Z49" s="27">
        <v>0</v>
      </c>
      <c r="AA49" s="27">
        <v>2.2154681078488694E-2</v>
      </c>
    </row>
    <row r="50" spans="1:27">
      <c r="A50" s="20">
        <v>48</v>
      </c>
      <c r="B50" s="20" t="s">
        <v>24</v>
      </c>
      <c r="C50" s="20" t="s">
        <v>72</v>
      </c>
      <c r="D50" s="25">
        <v>223.41059999999999</v>
      </c>
      <c r="E50" s="25">
        <v>26.92</v>
      </c>
      <c r="F50" s="27">
        <v>0</v>
      </c>
      <c r="G50" s="27">
        <v>0</v>
      </c>
      <c r="H50" s="27">
        <v>0</v>
      </c>
      <c r="I50" s="27">
        <v>0</v>
      </c>
      <c r="J50" s="27">
        <v>1.7650449745918182E-3</v>
      </c>
      <c r="K50" s="27">
        <v>2.7168049894044193E-2</v>
      </c>
      <c r="L50" s="27">
        <v>1.2965292897090638E-2</v>
      </c>
      <c r="M50" s="27">
        <v>2.1880122593747529E-2</v>
      </c>
      <c r="N50" s="27">
        <v>1.007609577003947E-3</v>
      </c>
      <c r="O50" s="27">
        <v>0</v>
      </c>
      <c r="P50" s="27">
        <v>0</v>
      </c>
      <c r="Q50" s="27">
        <v>3.0876475194175513E-3</v>
      </c>
      <c r="R50" s="27">
        <v>3.1273307929817304E-3</v>
      </c>
      <c r="S50" s="27">
        <v>0</v>
      </c>
      <c r="T50" s="27">
        <v>1.4085747442025879E-3</v>
      </c>
      <c r="U50" s="27">
        <v>6.037965663515687E-4</v>
      </c>
      <c r="V50" s="27">
        <v>0</v>
      </c>
      <c r="W50" s="27">
        <v>2.0038197228437991E-3</v>
      </c>
      <c r="X50" s="27">
        <v>5.6119384006585627E-4</v>
      </c>
      <c r="Y50" s="27">
        <v>0</v>
      </c>
      <c r="Z50" s="27">
        <v>1.2473576430651011E-2</v>
      </c>
      <c r="AA50" s="27">
        <v>0</v>
      </c>
    </row>
    <row r="51" spans="1:27">
      <c r="A51" s="20">
        <v>49</v>
      </c>
      <c r="B51" s="20" t="s">
        <v>24</v>
      </c>
      <c r="C51" s="20" t="s">
        <v>73</v>
      </c>
      <c r="D51" s="25">
        <v>223.4247</v>
      </c>
      <c r="E51" s="25">
        <v>14.67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8.516510573926956E-3</v>
      </c>
      <c r="Q51" s="27">
        <v>1.2721107780000311E-2</v>
      </c>
      <c r="R51" s="27">
        <v>6.0064607293776094E-3</v>
      </c>
      <c r="S51" s="27">
        <v>6.8755029080482481E-3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</row>
    <row r="52" spans="1:27">
      <c r="A52" s="20">
        <v>50</v>
      </c>
      <c r="B52" s="20" t="s">
        <v>24</v>
      </c>
      <c r="C52" s="20" t="s">
        <v>74</v>
      </c>
      <c r="D52" s="25">
        <v>225.12</v>
      </c>
      <c r="E52" s="25">
        <v>14.42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7.4527761400514591E-5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</row>
    <row r="53" spans="1:27">
      <c r="A53" s="20">
        <v>51</v>
      </c>
      <c r="B53" s="20" t="s">
        <v>24</v>
      </c>
      <c r="C53" s="20" t="s">
        <v>75</v>
      </c>
      <c r="D53" s="25">
        <v>225.48</v>
      </c>
      <c r="E53" s="25">
        <v>16.670000000000002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6.5028624425493122E-3</v>
      </c>
      <c r="S53" s="27">
        <v>4.4120874276245446E-3</v>
      </c>
      <c r="T53" s="27">
        <v>7.162650391400148E-3</v>
      </c>
      <c r="U53" s="27">
        <v>7.480593701241582E-3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</row>
    <row r="54" spans="1:27">
      <c r="A54" s="20">
        <v>52</v>
      </c>
      <c r="B54" s="20" t="s">
        <v>24</v>
      </c>
      <c r="C54" s="20" t="s">
        <v>76</v>
      </c>
      <c r="D54" s="25">
        <v>229.44</v>
      </c>
      <c r="E54" s="25">
        <v>13.43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5.7884315345620406E-2</v>
      </c>
      <c r="U54" s="27">
        <v>7.047445139455126E-2</v>
      </c>
      <c r="V54" s="27">
        <v>2.3664342952320904E-2</v>
      </c>
      <c r="W54" s="27">
        <v>2.6589545648720049E-2</v>
      </c>
      <c r="X54" s="27">
        <v>0</v>
      </c>
      <c r="Y54" s="27">
        <v>0</v>
      </c>
      <c r="Z54" s="27">
        <v>0</v>
      </c>
      <c r="AA54" s="27">
        <v>0</v>
      </c>
    </row>
    <row r="55" spans="1:27">
      <c r="A55" s="20">
        <v>53</v>
      </c>
      <c r="B55" s="20" t="s">
        <v>24</v>
      </c>
      <c r="C55" s="20" t="s">
        <v>77</v>
      </c>
      <c r="D55" s="25">
        <v>235.44</v>
      </c>
      <c r="E55" s="25">
        <v>20.68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2.2715241776714991E-3</v>
      </c>
      <c r="N55" s="27">
        <v>9.6028327473826836E-2</v>
      </c>
      <c r="O55" s="27">
        <v>9.386576513261588E-2</v>
      </c>
      <c r="P55" s="27">
        <v>0.2155403332370138</v>
      </c>
      <c r="Q55" s="27">
        <v>0.21757335278481615</v>
      </c>
      <c r="R55" s="27">
        <v>0.13132395743512568</v>
      </c>
      <c r="S55" s="27">
        <v>0.12157269332881021</v>
      </c>
      <c r="T55" s="27">
        <v>1.3876138105090971E-3</v>
      </c>
      <c r="U55" s="27">
        <v>1.3332152371118529E-3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</row>
    <row r="56" spans="1:27">
      <c r="A56" s="20">
        <v>54</v>
      </c>
      <c r="B56" s="20" t="s">
        <v>24</v>
      </c>
      <c r="C56" s="20" t="s">
        <v>78</v>
      </c>
      <c r="D56" s="25">
        <v>235.5343</v>
      </c>
      <c r="E56" s="25">
        <v>12.78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8.9712796208141019E-3</v>
      </c>
      <c r="U56" s="27">
        <v>1.0402320710231387E-2</v>
      </c>
      <c r="V56" s="27">
        <v>1.513665179833139E-2</v>
      </c>
      <c r="W56" s="27">
        <v>2.3672067192144364E-2</v>
      </c>
      <c r="X56" s="27">
        <v>0</v>
      </c>
      <c r="Y56" s="27">
        <v>0</v>
      </c>
      <c r="Z56" s="27">
        <v>0</v>
      </c>
      <c r="AA56" s="27">
        <v>0</v>
      </c>
    </row>
    <row r="57" spans="1:27">
      <c r="A57" s="20">
        <v>55</v>
      </c>
      <c r="B57" s="20" t="s">
        <v>24</v>
      </c>
      <c r="C57" s="20" t="s">
        <v>79</v>
      </c>
      <c r="D57" s="25">
        <v>235.5692</v>
      </c>
      <c r="E57" s="25">
        <v>21.17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1.090457475557605E-2</v>
      </c>
      <c r="O57" s="27">
        <v>6.0129347996711775E-3</v>
      </c>
      <c r="P57" s="27">
        <v>8.4823625764372731E-3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</row>
    <row r="58" spans="1:27">
      <c r="A58" s="20">
        <v>56</v>
      </c>
      <c r="B58" s="20" t="s">
        <v>24</v>
      </c>
      <c r="C58" s="20" t="s">
        <v>80</v>
      </c>
      <c r="D58" s="25">
        <v>236.04</v>
      </c>
      <c r="E58" s="25">
        <v>21.3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2.0556779470201099E-4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</row>
    <row r="59" spans="1:27">
      <c r="A59" s="20">
        <v>57</v>
      </c>
      <c r="B59" s="20" t="s">
        <v>24</v>
      </c>
      <c r="C59" s="20" t="s">
        <v>81</v>
      </c>
      <c r="D59" s="25">
        <v>236.49850000000001</v>
      </c>
      <c r="E59" s="25">
        <v>21.27</v>
      </c>
      <c r="F59" s="27">
        <v>0</v>
      </c>
      <c r="G59" s="27">
        <v>0</v>
      </c>
      <c r="H59" s="27">
        <v>1.5747050768915489E-2</v>
      </c>
      <c r="I59" s="27">
        <v>1.4180140624976098E-2</v>
      </c>
      <c r="J59" s="27">
        <v>8.6624645781709104E-3</v>
      </c>
      <c r="K59" s="27">
        <v>4.0513758613925548E-3</v>
      </c>
      <c r="L59" s="27">
        <v>2.1684452370384091E-2</v>
      </c>
      <c r="M59" s="27">
        <v>3.0239021877548296E-2</v>
      </c>
      <c r="N59" s="27">
        <v>5.2992799975763137E-3</v>
      </c>
      <c r="O59" s="27">
        <v>6.8114653175557968E-3</v>
      </c>
      <c r="P59" s="27">
        <v>2.1021507254648892E-3</v>
      </c>
      <c r="Q59" s="27">
        <v>2.9205513007196601E-3</v>
      </c>
      <c r="R59" s="27">
        <v>3.0901006644938529E-3</v>
      </c>
      <c r="S59" s="27">
        <v>0</v>
      </c>
      <c r="T59" s="27">
        <v>2.6955760729829286E-3</v>
      </c>
      <c r="U59" s="27">
        <v>4.9640992871186011E-3</v>
      </c>
      <c r="V59" s="27">
        <v>0</v>
      </c>
      <c r="W59" s="27">
        <v>0</v>
      </c>
      <c r="X59" s="27">
        <v>4.1653048518042425E-3</v>
      </c>
      <c r="Y59" s="27">
        <v>3.6064003382704607E-3</v>
      </c>
      <c r="Z59" s="27">
        <v>6.1251321603196787E-3</v>
      </c>
      <c r="AA59" s="27">
        <v>1.1609619680300092E-2</v>
      </c>
    </row>
    <row r="60" spans="1:27">
      <c r="A60" s="20">
        <v>58</v>
      </c>
      <c r="B60" s="20" t="s">
        <v>24</v>
      </c>
      <c r="C60" s="20" t="s">
        <v>82</v>
      </c>
      <c r="D60" s="25">
        <v>237.24</v>
      </c>
      <c r="E60" s="25">
        <v>20.68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1.5471527809245787E-4</v>
      </c>
      <c r="P60" s="27">
        <v>1.9673799175754019E-3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</row>
    <row r="61" spans="1:27">
      <c r="A61" s="20">
        <v>59</v>
      </c>
      <c r="B61" s="20" t="s">
        <v>24</v>
      </c>
      <c r="C61" s="20" t="s">
        <v>83</v>
      </c>
      <c r="D61" s="25">
        <v>237.48</v>
      </c>
      <c r="E61" s="25">
        <v>13.62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3.1339215988480572E-2</v>
      </c>
      <c r="U61" s="27">
        <v>2.2634773127030071E-2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</row>
    <row r="62" spans="1:27">
      <c r="A62" s="20">
        <v>60</v>
      </c>
      <c r="B62" s="20" t="s">
        <v>24</v>
      </c>
      <c r="C62" s="20" t="s">
        <v>84</v>
      </c>
      <c r="D62" s="25">
        <v>237.48</v>
      </c>
      <c r="E62" s="25">
        <v>20.66</v>
      </c>
      <c r="F62" s="27">
        <v>0</v>
      </c>
      <c r="G62" s="27">
        <v>0</v>
      </c>
      <c r="H62" s="27">
        <v>1.506414295495742E-3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2.0406556979962603E-2</v>
      </c>
      <c r="O62" s="27">
        <v>1.865866371352147E-2</v>
      </c>
      <c r="P62" s="27">
        <v>5.3890091326510292E-3</v>
      </c>
      <c r="Q62" s="27">
        <v>7.3899210850765654E-3</v>
      </c>
      <c r="R62" s="27">
        <v>3.0156404075180974E-3</v>
      </c>
      <c r="S62" s="27">
        <v>4.3876512511023162E-3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</row>
    <row r="63" spans="1:27">
      <c r="A63" s="20">
        <v>61</v>
      </c>
      <c r="B63" s="20" t="s">
        <v>24</v>
      </c>
      <c r="C63" s="20" t="s">
        <v>85</v>
      </c>
      <c r="D63" s="25">
        <v>237.72</v>
      </c>
      <c r="E63" s="25">
        <v>20.69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1.9565695825250334E-3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</row>
    <row r="64" spans="1:27">
      <c r="A64" s="20">
        <v>62</v>
      </c>
      <c r="B64" s="20" t="s">
        <v>24</v>
      </c>
      <c r="C64" s="20" t="s">
        <v>86</v>
      </c>
      <c r="D64" s="25">
        <v>241.56</v>
      </c>
      <c r="E64" s="25">
        <v>13.6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1.4367462390866398E-2</v>
      </c>
      <c r="U64" s="27">
        <v>1.0589039543015395E-2</v>
      </c>
      <c r="V64" s="27">
        <v>0</v>
      </c>
      <c r="W64" s="27">
        <v>3.623487478095782E-3</v>
      </c>
      <c r="X64" s="27">
        <v>0</v>
      </c>
      <c r="Y64" s="27">
        <v>0</v>
      </c>
      <c r="Z64" s="27">
        <v>0</v>
      </c>
      <c r="AA64" s="27">
        <v>0</v>
      </c>
    </row>
    <row r="65" spans="1:27">
      <c r="A65" s="20">
        <v>63</v>
      </c>
      <c r="B65" s="20" t="s">
        <v>24</v>
      </c>
      <c r="C65" s="20" t="s">
        <v>87</v>
      </c>
      <c r="D65" s="25">
        <v>247.56</v>
      </c>
      <c r="E65" s="25">
        <v>21.67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1.556623498120807E-2</v>
      </c>
      <c r="O65" s="27">
        <v>1.3551062888501978E-2</v>
      </c>
      <c r="P65" s="27">
        <v>7.0208282838788378E-3</v>
      </c>
      <c r="Q65" s="27">
        <v>4.8530553952257039E-3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</row>
    <row r="66" spans="1:27">
      <c r="A66" s="20">
        <v>64</v>
      </c>
      <c r="B66" s="20" t="s">
        <v>24</v>
      </c>
      <c r="C66" s="20" t="s">
        <v>88</v>
      </c>
      <c r="D66" s="25">
        <v>249.48</v>
      </c>
      <c r="E66" s="25">
        <v>20.239999999999998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4.2543515473499986E-2</v>
      </c>
      <c r="O66" s="27">
        <v>3.6802674508266305E-2</v>
      </c>
      <c r="P66" s="27">
        <v>3.2105947239800016E-2</v>
      </c>
      <c r="Q66" s="27">
        <v>3.0963655830017891E-2</v>
      </c>
      <c r="R66" s="27">
        <v>0</v>
      </c>
      <c r="S66" s="27">
        <v>2.9300785737301463E-3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</row>
    <row r="67" spans="1:27">
      <c r="A67" s="20">
        <v>65</v>
      </c>
      <c r="B67" s="20" t="s">
        <v>24</v>
      </c>
      <c r="C67" s="20" t="s">
        <v>89</v>
      </c>
      <c r="D67" s="25">
        <v>249.4906</v>
      </c>
      <c r="E67" s="25">
        <v>21.62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2.6319544581093996E-2</v>
      </c>
      <c r="M67" s="27">
        <v>3.3972648363116392E-2</v>
      </c>
      <c r="N67" s="27">
        <v>4.0528296319492091E-3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</row>
    <row r="68" spans="1:27">
      <c r="A68" s="20">
        <v>66</v>
      </c>
      <c r="B68" s="20" t="s">
        <v>24</v>
      </c>
      <c r="C68" s="20" t="s">
        <v>90</v>
      </c>
      <c r="D68" s="25">
        <v>249.4992</v>
      </c>
      <c r="E68" s="25">
        <v>16.78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1.4666987589833785E-3</v>
      </c>
      <c r="M68" s="27">
        <v>0</v>
      </c>
      <c r="N68" s="27">
        <v>3.6273944772142095E-3</v>
      </c>
      <c r="O68" s="27">
        <v>3.0344159679615507E-3</v>
      </c>
      <c r="P68" s="27">
        <v>3.1989844048335096E-2</v>
      </c>
      <c r="Q68" s="27">
        <v>3.1167077313650107E-2</v>
      </c>
      <c r="R68" s="27">
        <v>3.1788324707232946E-2</v>
      </c>
      <c r="S68" s="27">
        <v>3.2191268654629852E-2</v>
      </c>
      <c r="T68" s="27">
        <v>0</v>
      </c>
      <c r="U68" s="27">
        <v>1.1994884808058008E-3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</row>
    <row r="69" spans="1:27">
      <c r="A69" s="20">
        <v>67</v>
      </c>
      <c r="B69" s="20" t="s">
        <v>24</v>
      </c>
      <c r="C69" s="20" t="s">
        <v>91</v>
      </c>
      <c r="D69" s="25">
        <v>249.6164</v>
      </c>
      <c r="E69" s="25">
        <v>22.49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1.8030142674552658E-3</v>
      </c>
      <c r="Q69" s="27">
        <v>9.7351702929210371E-4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</row>
    <row r="70" spans="1:27">
      <c r="A70" s="20">
        <v>68</v>
      </c>
      <c r="B70" s="20" t="s">
        <v>24</v>
      </c>
      <c r="C70" s="20" t="s">
        <v>92</v>
      </c>
      <c r="D70" s="25">
        <v>250.5325</v>
      </c>
      <c r="E70" s="25">
        <v>27.35</v>
      </c>
      <c r="F70" s="27">
        <v>0.12009083611661971</v>
      </c>
      <c r="G70" s="27">
        <v>0.12324898208262834</v>
      </c>
      <c r="H70" s="27">
        <v>7.2870280854114025E-2</v>
      </c>
      <c r="I70" s="27">
        <v>5.7541742205656513E-2</v>
      </c>
      <c r="J70" s="27">
        <v>2.8962290233696689E-2</v>
      </c>
      <c r="K70" s="27">
        <v>3.8691963455338568E-2</v>
      </c>
      <c r="L70" s="27">
        <v>2.7682926162303684E-2</v>
      </c>
      <c r="M70" s="27">
        <v>3.250803373834437E-2</v>
      </c>
      <c r="N70" s="27">
        <v>1.8136972386071047E-3</v>
      </c>
      <c r="O70" s="27">
        <v>1.7887083600615456E-3</v>
      </c>
      <c r="P70" s="27">
        <v>0</v>
      </c>
      <c r="Q70" s="27">
        <v>1.5256611272416135E-3</v>
      </c>
      <c r="R70" s="27">
        <v>0</v>
      </c>
      <c r="S70" s="27">
        <v>5.4189484046978376E-3</v>
      </c>
      <c r="T70" s="27">
        <v>5.596569296162068E-3</v>
      </c>
      <c r="U70" s="27">
        <v>4.8182155529665448E-3</v>
      </c>
      <c r="V70" s="27">
        <v>1.965429770729012E-2</v>
      </c>
      <c r="W70" s="27">
        <v>1.4307065171392514E-2</v>
      </c>
      <c r="X70" s="27">
        <v>1.2626859860117037E-2</v>
      </c>
      <c r="Y70" s="27">
        <v>1.3568079494870867E-2</v>
      </c>
      <c r="Z70" s="27">
        <v>2.2242868132287447E-2</v>
      </c>
      <c r="AA70" s="27">
        <v>1.2963542269279075E-2</v>
      </c>
    </row>
    <row r="71" spans="1:27">
      <c r="A71" s="20">
        <v>69</v>
      </c>
      <c r="B71" s="20" t="s">
        <v>24</v>
      </c>
      <c r="C71" s="20" t="s">
        <v>93</v>
      </c>
      <c r="D71" s="25">
        <v>251.45089999999999</v>
      </c>
      <c r="E71" s="25">
        <v>13.89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4.1623254442091683E-3</v>
      </c>
      <c r="W71" s="27">
        <v>0</v>
      </c>
      <c r="X71" s="27">
        <v>1.3089844721654661E-2</v>
      </c>
      <c r="Y71" s="27">
        <v>1.6381071758721825E-2</v>
      </c>
      <c r="Z71" s="27">
        <v>0</v>
      </c>
      <c r="AA71" s="27">
        <v>0</v>
      </c>
    </row>
    <row r="72" spans="1:27">
      <c r="A72" s="20">
        <v>70</v>
      </c>
      <c r="B72" s="20" t="s">
        <v>24</v>
      </c>
      <c r="C72" s="20" t="s">
        <v>94</v>
      </c>
      <c r="D72" s="25">
        <v>251.4734</v>
      </c>
      <c r="E72" s="25">
        <v>14.37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7.6491514376890056E-4</v>
      </c>
      <c r="Q72" s="27">
        <v>0</v>
      </c>
      <c r="R72" s="27">
        <v>1.197569133026734E-3</v>
      </c>
      <c r="S72" s="27">
        <v>1.4650392868650732E-3</v>
      </c>
      <c r="T72" s="27">
        <v>6.2463582406602854E-4</v>
      </c>
      <c r="U72" s="27">
        <v>0</v>
      </c>
      <c r="V72" s="27">
        <v>0</v>
      </c>
      <c r="W72" s="27">
        <v>0</v>
      </c>
      <c r="X72" s="27">
        <v>1.3100367104871426E-2</v>
      </c>
      <c r="Y72" s="27">
        <v>1.5435393447797572E-2</v>
      </c>
      <c r="Z72" s="27">
        <v>0</v>
      </c>
      <c r="AA72" s="27">
        <v>0</v>
      </c>
    </row>
    <row r="73" spans="1:27">
      <c r="A73" s="20">
        <v>71</v>
      </c>
      <c r="B73" s="20" t="s">
        <v>24</v>
      </c>
      <c r="C73" s="20" t="s">
        <v>95</v>
      </c>
      <c r="D73" s="25">
        <v>251.52</v>
      </c>
      <c r="E73" s="25">
        <v>21.17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4.0472556641746635E-2</v>
      </c>
      <c r="Q73" s="27">
        <v>0</v>
      </c>
      <c r="R73" s="27">
        <v>1.0076954777385575E-2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</row>
    <row r="74" spans="1:27">
      <c r="A74" s="20">
        <v>72</v>
      </c>
      <c r="B74" s="20" t="s">
        <v>24</v>
      </c>
      <c r="C74" s="20" t="s">
        <v>96</v>
      </c>
      <c r="D74" s="25">
        <v>251.52</v>
      </c>
      <c r="E74" s="25">
        <v>21.66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3.1845878177159254E-3</v>
      </c>
      <c r="N74" s="27">
        <v>4.8575178358065282E-2</v>
      </c>
      <c r="O74" s="27">
        <v>3.6712884742345915E-2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</row>
    <row r="75" spans="1:27">
      <c r="A75" s="20">
        <v>73</v>
      </c>
      <c r="B75" s="20" t="s">
        <v>24</v>
      </c>
      <c r="C75" s="20" t="s">
        <v>97</v>
      </c>
      <c r="D75" s="25">
        <v>251.52</v>
      </c>
      <c r="E75" s="25">
        <v>23.05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7.599055559904767E-3</v>
      </c>
      <c r="O75" s="27">
        <v>1.3474936728364955E-2</v>
      </c>
      <c r="P75" s="27">
        <v>6.856917895928359E-3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</row>
    <row r="76" spans="1:27">
      <c r="A76" s="20">
        <v>74</v>
      </c>
      <c r="B76" s="20" t="s">
        <v>24</v>
      </c>
      <c r="C76" s="20" t="s">
        <v>98</v>
      </c>
      <c r="D76" s="25">
        <v>251.5504</v>
      </c>
      <c r="E76" s="25">
        <v>20.95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5.8343818036907876E-4</v>
      </c>
      <c r="M76" s="27">
        <v>0</v>
      </c>
      <c r="N76" s="27">
        <v>3.1355317281433939E-2</v>
      </c>
      <c r="O76" s="27">
        <v>5.3693192022561752E-2</v>
      </c>
      <c r="P76" s="27">
        <v>0</v>
      </c>
      <c r="Q76" s="27">
        <v>1.8351523844820552E-2</v>
      </c>
      <c r="R76" s="27">
        <v>8.811130408797733E-4</v>
      </c>
      <c r="S76" s="27">
        <v>1.2104956709462435E-3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</row>
    <row r="77" spans="1:27">
      <c r="A77" s="20">
        <v>75</v>
      </c>
      <c r="B77" s="20" t="s">
        <v>24</v>
      </c>
      <c r="C77" s="20" t="s">
        <v>99</v>
      </c>
      <c r="D77" s="25">
        <v>252.12</v>
      </c>
      <c r="E77" s="25">
        <v>21.66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1.8053004921320718E-3</v>
      </c>
      <c r="O77" s="27">
        <v>1.7647524445250072E-3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</row>
    <row r="78" spans="1:27">
      <c r="A78" s="20">
        <v>76</v>
      </c>
      <c r="B78" s="20" t="s">
        <v>24</v>
      </c>
      <c r="C78" s="20" t="s">
        <v>100</v>
      </c>
      <c r="D78" s="25">
        <v>252.96</v>
      </c>
      <c r="E78" s="25">
        <v>21.11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1.4045768516707138E-4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</row>
    <row r="79" spans="1:27">
      <c r="A79" s="20">
        <v>77</v>
      </c>
      <c r="B79" s="20" t="s">
        <v>24</v>
      </c>
      <c r="C79" s="20" t="s">
        <v>101</v>
      </c>
      <c r="D79" s="25">
        <v>253.44</v>
      </c>
      <c r="E79" s="25">
        <v>21.17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8.7124641424941293E-2</v>
      </c>
      <c r="O79" s="27">
        <v>9.1354965588494222E-2</v>
      </c>
      <c r="P79" s="27">
        <v>0.12449203975023419</v>
      </c>
      <c r="Q79" s="27">
        <v>8.8375982254255483E-2</v>
      </c>
      <c r="R79" s="27">
        <v>6.8441386203548582E-3</v>
      </c>
      <c r="S79" s="27">
        <v>8.0492312942432396E-3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</row>
    <row r="80" spans="1:27">
      <c r="A80" s="20">
        <v>78</v>
      </c>
      <c r="B80" s="20" t="s">
        <v>24</v>
      </c>
      <c r="C80" s="20" t="s">
        <v>102</v>
      </c>
      <c r="D80" s="25">
        <v>253.56</v>
      </c>
      <c r="E80" s="25">
        <v>15.39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3.1853252058376358E-2</v>
      </c>
      <c r="Q80" s="27">
        <v>3.6797493378470346E-2</v>
      </c>
      <c r="R80" s="27">
        <v>0.13093091586616845</v>
      </c>
      <c r="S80" s="27">
        <v>0.1212992428974385</v>
      </c>
      <c r="T80" s="27">
        <v>1.8951304175627452E-2</v>
      </c>
      <c r="U80" s="27">
        <v>1.5062495551199871E-2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</row>
    <row r="81" spans="1:27">
      <c r="A81" s="20">
        <v>79</v>
      </c>
      <c r="B81" s="20" t="s">
        <v>24</v>
      </c>
      <c r="C81" s="20" t="s">
        <v>103</v>
      </c>
      <c r="D81" s="25">
        <v>253.92</v>
      </c>
      <c r="E81" s="25">
        <v>21.09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5.1290229657916641E-3</v>
      </c>
      <c r="P81" s="27">
        <v>0</v>
      </c>
      <c r="Q81" s="27">
        <v>4.1856390995686776E-3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</row>
    <row r="82" spans="1:27">
      <c r="A82" s="20">
        <v>80</v>
      </c>
      <c r="B82" s="20" t="s">
        <v>24</v>
      </c>
      <c r="C82" s="20" t="s">
        <v>104</v>
      </c>
      <c r="D82" s="25">
        <v>263.51639999999998</v>
      </c>
      <c r="E82" s="25">
        <v>15.71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1.2178302475918208E-2</v>
      </c>
      <c r="U82" s="27">
        <v>9.1866229256309141E-3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</row>
    <row r="83" spans="1:27">
      <c r="A83" s="20">
        <v>81</v>
      </c>
      <c r="B83" s="20" t="s">
        <v>24</v>
      </c>
      <c r="C83" s="20" t="s">
        <v>105</v>
      </c>
      <c r="D83" s="25">
        <v>265.56</v>
      </c>
      <c r="E83" s="25">
        <v>20.29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6.8978954929159789E-4</v>
      </c>
      <c r="Q83" s="27">
        <v>0</v>
      </c>
      <c r="R83" s="27">
        <v>2.2771600609206868E-2</v>
      </c>
      <c r="S83" s="27">
        <v>1.7992266268959167E-2</v>
      </c>
      <c r="T83" s="27">
        <v>6.749420649304067E-3</v>
      </c>
      <c r="U83" s="27">
        <v>7.6235825550440587E-3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</row>
    <row r="84" spans="1:27">
      <c r="A84" s="20">
        <v>82</v>
      </c>
      <c r="B84" s="20" t="s">
        <v>24</v>
      </c>
      <c r="C84" s="20" t="s">
        <v>106</v>
      </c>
      <c r="D84" s="25">
        <v>267.55950000000001</v>
      </c>
      <c r="E84" s="25">
        <v>20.49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2.5899298016323676E-3</v>
      </c>
      <c r="O84" s="27">
        <v>8.6081589827961876E-3</v>
      </c>
      <c r="P84" s="27">
        <v>1.2689395867166227E-2</v>
      </c>
      <c r="Q84" s="27">
        <v>1.8424174374689201E-2</v>
      </c>
      <c r="R84" s="27">
        <v>1.5208507487298057E-2</v>
      </c>
      <c r="S84" s="27">
        <v>9.638714072656698E-3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</row>
    <row r="85" spans="1:27">
      <c r="A85" s="20">
        <v>83</v>
      </c>
      <c r="B85" s="20" t="s">
        <v>24</v>
      </c>
      <c r="C85" s="20" t="s">
        <v>107</v>
      </c>
      <c r="D85" s="25">
        <v>267.56270000000001</v>
      </c>
      <c r="E85" s="25">
        <v>21.44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2.7081526331990233E-3</v>
      </c>
      <c r="U85" s="27">
        <v>4.5223957587137622E-3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</row>
    <row r="86" spans="1:27">
      <c r="A86" s="20">
        <v>84</v>
      </c>
      <c r="B86" s="20" t="s">
        <v>24</v>
      </c>
      <c r="C86" s="20" t="s">
        <v>108</v>
      </c>
      <c r="D86" s="25">
        <v>267.60000000000002</v>
      </c>
      <c r="E86" s="25">
        <v>13.6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5.5845192731816611E-4</v>
      </c>
      <c r="S86" s="27">
        <v>0</v>
      </c>
      <c r="T86" s="27">
        <v>1.4478764948778833E-2</v>
      </c>
      <c r="U86" s="27">
        <v>1.0287505019411097E-2</v>
      </c>
      <c r="V86" s="27">
        <v>2.4517112067719855E-3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</row>
    <row r="87" spans="1:27">
      <c r="A87" s="20">
        <v>85</v>
      </c>
      <c r="B87" s="20" t="s">
        <v>24</v>
      </c>
      <c r="C87" s="20" t="s">
        <v>109</v>
      </c>
      <c r="D87" s="25">
        <v>269.41219999999998</v>
      </c>
      <c r="E87" s="25">
        <v>18.07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9.9902272892886581E-3</v>
      </c>
      <c r="U87" s="27">
        <v>1.0294258473874924E-2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</row>
    <row r="88" spans="1:27">
      <c r="A88" s="20">
        <v>86</v>
      </c>
      <c r="B88" s="20" t="s">
        <v>24</v>
      </c>
      <c r="C88" s="20" t="s">
        <v>110</v>
      </c>
      <c r="D88" s="25">
        <v>269.52</v>
      </c>
      <c r="E88" s="25">
        <v>14.93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6.4437816777922513E-2</v>
      </c>
      <c r="W88" s="27">
        <v>6.4130971886074986E-2</v>
      </c>
      <c r="X88" s="27">
        <v>1.0174643661326598E-2</v>
      </c>
      <c r="Y88" s="27">
        <v>1.2029348683875471E-2</v>
      </c>
      <c r="Z88" s="27">
        <v>0</v>
      </c>
      <c r="AA88" s="27">
        <v>0</v>
      </c>
    </row>
    <row r="89" spans="1:27">
      <c r="A89" s="20">
        <v>87</v>
      </c>
      <c r="B89" s="20" t="s">
        <v>24</v>
      </c>
      <c r="C89" s="20" t="s">
        <v>111</v>
      </c>
      <c r="D89" s="25">
        <v>269.52</v>
      </c>
      <c r="E89" s="25">
        <v>15.32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5.707431044196366E-3</v>
      </c>
      <c r="T89" s="27">
        <v>7.6998489906221351E-3</v>
      </c>
      <c r="U89" s="27">
        <v>8.8151595026110148E-3</v>
      </c>
      <c r="V89" s="27">
        <v>0</v>
      </c>
      <c r="W89" s="27">
        <v>0</v>
      </c>
      <c r="X89" s="27">
        <v>8.937010812105059E-3</v>
      </c>
      <c r="Y89" s="27">
        <v>0</v>
      </c>
      <c r="Z89" s="27">
        <v>0</v>
      </c>
      <c r="AA89" s="27">
        <v>0</v>
      </c>
    </row>
    <row r="90" spans="1:27">
      <c r="A90" s="20">
        <v>88</v>
      </c>
      <c r="B90" s="20" t="s">
        <v>24</v>
      </c>
      <c r="C90" s="20" t="s">
        <v>112</v>
      </c>
      <c r="D90" s="25">
        <v>271.55259999999998</v>
      </c>
      <c r="E90" s="25">
        <v>14.8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1.2509485228275365E-2</v>
      </c>
      <c r="U90" s="27">
        <v>1.3133588399633786E-2</v>
      </c>
      <c r="V90" s="27">
        <v>1.7217814520435974E-3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</row>
    <row r="91" spans="1:27">
      <c r="A91" s="20">
        <v>89</v>
      </c>
      <c r="B91" s="20" t="s">
        <v>24</v>
      </c>
      <c r="C91" s="20" t="s">
        <v>113</v>
      </c>
      <c r="D91" s="25">
        <v>273.55610000000001</v>
      </c>
      <c r="E91" s="25">
        <v>27.45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1.9771539033210783E-2</v>
      </c>
      <c r="O91" s="27">
        <v>2.1672118255388548E-2</v>
      </c>
      <c r="P91" s="27">
        <v>1.5366598870357377E-3</v>
      </c>
      <c r="Q91" s="27">
        <v>1.0534326830953999E-3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</row>
    <row r="92" spans="1:27">
      <c r="A92" s="20">
        <v>90</v>
      </c>
      <c r="B92" s="20" t="s">
        <v>24</v>
      </c>
      <c r="C92" s="20" t="s">
        <v>114</v>
      </c>
      <c r="D92" s="25">
        <v>277.56</v>
      </c>
      <c r="E92" s="25">
        <v>15.4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8.5727625245004949E-4</v>
      </c>
      <c r="R92" s="27">
        <v>6.6083478065982991E-3</v>
      </c>
      <c r="S92" s="27">
        <v>6.6916659318972255E-3</v>
      </c>
      <c r="T92" s="27">
        <v>1.0417261771309435E-2</v>
      </c>
      <c r="U92" s="27">
        <v>1.1355896323545974E-2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</row>
    <row r="93" spans="1:27">
      <c r="A93" s="20">
        <v>91</v>
      </c>
      <c r="B93" s="20" t="s">
        <v>24</v>
      </c>
      <c r="C93" s="20" t="s">
        <v>115</v>
      </c>
      <c r="D93" s="25">
        <v>277.56</v>
      </c>
      <c r="E93" s="25">
        <v>27.11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2.645240012049439E-2</v>
      </c>
      <c r="N93" s="27">
        <v>5.6525655251171997E-3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</row>
    <row r="94" spans="1:27">
      <c r="A94" s="20">
        <v>92</v>
      </c>
      <c r="B94" s="20" t="s">
        <v>24</v>
      </c>
      <c r="C94" s="20" t="s">
        <v>116</v>
      </c>
      <c r="D94" s="25">
        <v>279.48</v>
      </c>
      <c r="E94" s="25">
        <v>20.99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1.5817657334450579E-3</v>
      </c>
      <c r="M94" s="27">
        <v>2.3049289449901976E-3</v>
      </c>
      <c r="N94" s="27">
        <v>2.5754997595720659E-2</v>
      </c>
      <c r="O94" s="27">
        <v>2.6399418921265492E-2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</row>
    <row r="95" spans="1:27">
      <c r="A95" s="20">
        <v>93</v>
      </c>
      <c r="B95" s="20" t="s">
        <v>24</v>
      </c>
      <c r="C95" s="20" t="s">
        <v>117</v>
      </c>
      <c r="D95" s="25">
        <v>279.60000000000002</v>
      </c>
      <c r="E95" s="25">
        <v>21.81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1.111078303096457E-2</v>
      </c>
      <c r="Q95" s="27">
        <v>1.8457108903174813E-2</v>
      </c>
      <c r="R95" s="27">
        <v>0</v>
      </c>
      <c r="S95" s="27">
        <v>0</v>
      </c>
      <c r="T95" s="27">
        <v>0</v>
      </c>
      <c r="U95" s="27">
        <v>4.5791283219951182E-4</v>
      </c>
      <c r="V95" s="27">
        <v>0</v>
      </c>
      <c r="W95" s="27">
        <v>0</v>
      </c>
      <c r="X95" s="27">
        <v>0</v>
      </c>
      <c r="Y95" s="27">
        <v>1.5948303718129372E-3</v>
      </c>
      <c r="Z95" s="27">
        <v>0</v>
      </c>
      <c r="AA95" s="27">
        <v>0</v>
      </c>
    </row>
    <row r="96" spans="1:27">
      <c r="A96" s="20">
        <v>94</v>
      </c>
      <c r="B96" s="20" t="s">
        <v>24</v>
      </c>
      <c r="C96" s="20" t="s">
        <v>118</v>
      </c>
      <c r="D96" s="25">
        <v>279.60000000000002</v>
      </c>
      <c r="E96" s="25">
        <v>22.69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1.627371869057721E-3</v>
      </c>
      <c r="R96" s="27">
        <v>1.3756532476270827E-2</v>
      </c>
      <c r="S96" s="27">
        <v>1.2500914378269543E-2</v>
      </c>
      <c r="T96" s="27">
        <v>3.0362612026183577E-2</v>
      </c>
      <c r="U96" s="27">
        <v>3.0787546395006998E-2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</row>
    <row r="97" spans="1:27">
      <c r="A97" s="20">
        <v>95</v>
      </c>
      <c r="B97" s="20" t="s">
        <v>24</v>
      </c>
      <c r="C97" s="20" t="s">
        <v>119</v>
      </c>
      <c r="D97" s="25">
        <v>281.64</v>
      </c>
      <c r="E97" s="25">
        <v>21.54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4.3580878113245035E-2</v>
      </c>
      <c r="Q97" s="27">
        <v>5.1539961391664176E-2</v>
      </c>
      <c r="R97" s="27">
        <v>0.10263601821538136</v>
      </c>
      <c r="S97" s="27">
        <v>0.10077312330357807</v>
      </c>
      <c r="T97" s="27">
        <v>3.3257720467228268E-2</v>
      </c>
      <c r="U97" s="27">
        <v>3.0303293444141143E-2</v>
      </c>
      <c r="V97" s="27">
        <v>3.6750288068383387E-3</v>
      </c>
      <c r="W97" s="27">
        <v>2.9174784565756868E-3</v>
      </c>
      <c r="X97" s="27">
        <v>0</v>
      </c>
      <c r="Y97" s="27">
        <v>0</v>
      </c>
      <c r="Z97" s="27">
        <v>0</v>
      </c>
      <c r="AA97" s="27">
        <v>0</v>
      </c>
    </row>
    <row r="98" spans="1:27">
      <c r="A98" s="20">
        <v>96</v>
      </c>
      <c r="B98" s="20" t="s">
        <v>24</v>
      </c>
      <c r="C98" s="20" t="s">
        <v>120</v>
      </c>
      <c r="D98" s="25">
        <v>281.70080000000002</v>
      </c>
      <c r="E98" s="25">
        <v>26.54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2.40836506514569E-2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</row>
    <row r="99" spans="1:27">
      <c r="A99" s="20">
        <v>97</v>
      </c>
      <c r="B99" s="20" t="s">
        <v>24</v>
      </c>
      <c r="C99" s="20" t="s">
        <v>121</v>
      </c>
      <c r="D99" s="25">
        <v>281.76</v>
      </c>
      <c r="E99" s="25">
        <v>26.31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1.8659740398124326E-2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</row>
    <row r="100" spans="1:27">
      <c r="A100" s="20">
        <v>98</v>
      </c>
      <c r="B100" s="20" t="s">
        <v>24</v>
      </c>
      <c r="C100" s="20" t="s">
        <v>122</v>
      </c>
      <c r="D100" s="25">
        <v>282</v>
      </c>
      <c r="E100" s="25">
        <v>17.739999999999998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6.6622587140543088E-4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</row>
    <row r="101" spans="1:27">
      <c r="A101" s="20">
        <v>99</v>
      </c>
      <c r="B101" s="20" t="s">
        <v>24</v>
      </c>
      <c r="C101" s="20" t="s">
        <v>123</v>
      </c>
      <c r="D101" s="25">
        <v>283.58120000000002</v>
      </c>
      <c r="E101" s="25">
        <v>14.21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8.3424516100093747E-4</v>
      </c>
      <c r="U101" s="27">
        <v>0</v>
      </c>
      <c r="V101" s="27">
        <v>2.7105875453752389E-3</v>
      </c>
      <c r="W101" s="27">
        <v>0</v>
      </c>
      <c r="X101" s="27">
        <v>7.6696483940106126E-3</v>
      </c>
      <c r="Y101" s="27">
        <v>8.5351474672400902E-3</v>
      </c>
      <c r="Z101" s="27">
        <v>0</v>
      </c>
      <c r="AA101" s="27">
        <v>0</v>
      </c>
    </row>
    <row r="102" spans="1:27">
      <c r="A102" s="20">
        <v>100</v>
      </c>
      <c r="B102" s="20" t="s">
        <v>24</v>
      </c>
      <c r="C102" s="20" t="s">
        <v>124</v>
      </c>
      <c r="D102" s="25">
        <v>283.68</v>
      </c>
      <c r="E102" s="25">
        <v>26.2</v>
      </c>
      <c r="F102" s="27">
        <v>0</v>
      </c>
      <c r="G102" s="27">
        <v>0</v>
      </c>
      <c r="H102" s="27">
        <v>7.9003067368699849E-4</v>
      </c>
      <c r="I102" s="27">
        <v>2.8901517362570843E-2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</row>
    <row r="103" spans="1:27">
      <c r="A103" s="20">
        <v>101</v>
      </c>
      <c r="B103" s="20" t="s">
        <v>24</v>
      </c>
      <c r="C103" s="20" t="s">
        <v>125</v>
      </c>
      <c r="D103" s="25">
        <v>285.48</v>
      </c>
      <c r="E103" s="25">
        <v>18.399999999999999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2.7421263608771569E-2</v>
      </c>
      <c r="W103" s="27">
        <v>2.211617709928218E-2</v>
      </c>
      <c r="X103" s="27">
        <v>0</v>
      </c>
      <c r="Y103" s="27">
        <v>0</v>
      </c>
      <c r="Z103" s="27">
        <v>0</v>
      </c>
      <c r="AA103" s="27">
        <v>0</v>
      </c>
    </row>
    <row r="104" spans="1:27">
      <c r="A104" s="20">
        <v>102</v>
      </c>
      <c r="B104" s="20" t="s">
        <v>24</v>
      </c>
      <c r="C104" s="20" t="s">
        <v>126</v>
      </c>
      <c r="D104" s="25">
        <v>285.60000000000002</v>
      </c>
      <c r="E104" s="25">
        <v>12.63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4.2901027161776462E-2</v>
      </c>
      <c r="Z104" s="27">
        <v>9.1557965104778535E-3</v>
      </c>
      <c r="AA104" s="27">
        <v>0</v>
      </c>
    </row>
    <row r="105" spans="1:27">
      <c r="A105" s="20">
        <v>103</v>
      </c>
      <c r="B105" s="20" t="s">
        <v>24</v>
      </c>
      <c r="C105" s="20" t="s">
        <v>127</v>
      </c>
      <c r="D105" s="25">
        <v>285.60000000000002</v>
      </c>
      <c r="E105" s="25">
        <v>12.96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1.9694905760404358E-3</v>
      </c>
      <c r="W105" s="27">
        <v>0</v>
      </c>
      <c r="X105" s="27">
        <v>4.3355336109096462E-2</v>
      </c>
      <c r="Y105" s="27">
        <v>0</v>
      </c>
      <c r="Z105" s="27">
        <v>0</v>
      </c>
      <c r="AA105" s="27">
        <v>0</v>
      </c>
    </row>
    <row r="106" spans="1:27">
      <c r="A106" s="20">
        <v>104</v>
      </c>
      <c r="B106" s="20" t="s">
        <v>24</v>
      </c>
      <c r="C106" s="20" t="s">
        <v>128</v>
      </c>
      <c r="D106" s="25">
        <v>285.60000000000002</v>
      </c>
      <c r="E106" s="25">
        <v>15.01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1.7026132252756256E-3</v>
      </c>
      <c r="T106" s="27">
        <v>0</v>
      </c>
      <c r="U106" s="27">
        <v>0</v>
      </c>
      <c r="V106" s="27">
        <v>0</v>
      </c>
      <c r="W106" s="27">
        <v>0</v>
      </c>
      <c r="X106" s="27">
        <v>1.2884407246244777E-2</v>
      </c>
      <c r="Y106" s="27">
        <v>1.7832179563720647E-2</v>
      </c>
      <c r="Z106" s="27">
        <v>0</v>
      </c>
      <c r="AA106" s="27">
        <v>0</v>
      </c>
    </row>
    <row r="107" spans="1:27">
      <c r="A107" s="20">
        <v>105</v>
      </c>
      <c r="B107" s="20" t="s">
        <v>24</v>
      </c>
      <c r="C107" s="20" t="s">
        <v>129</v>
      </c>
      <c r="D107" s="25">
        <v>285.60000000000002</v>
      </c>
      <c r="E107" s="25">
        <v>15.54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4.9856076334937275E-3</v>
      </c>
      <c r="Q107" s="27">
        <v>3.6446347258830996E-3</v>
      </c>
      <c r="R107" s="27">
        <v>4.5544857183503771E-3</v>
      </c>
      <c r="S107" s="27">
        <v>6.2561137114778799E-3</v>
      </c>
      <c r="T107" s="27">
        <v>9.8097177873402103E-4</v>
      </c>
      <c r="U107" s="27">
        <v>1.1711221991651231E-3</v>
      </c>
      <c r="V107" s="27">
        <v>0</v>
      </c>
      <c r="W107" s="27">
        <v>0</v>
      </c>
      <c r="X107" s="27">
        <v>1.5299545197175144E-2</v>
      </c>
      <c r="Y107" s="27">
        <v>2.2359682097276855E-2</v>
      </c>
      <c r="Z107" s="27">
        <v>0</v>
      </c>
      <c r="AA107" s="27">
        <v>0</v>
      </c>
    </row>
    <row r="108" spans="1:27">
      <c r="A108" s="20">
        <v>106</v>
      </c>
      <c r="B108" s="20" t="s">
        <v>24</v>
      </c>
      <c r="C108" s="20" t="s">
        <v>130</v>
      </c>
      <c r="D108" s="25">
        <v>286.54930000000002</v>
      </c>
      <c r="E108" s="25">
        <v>13.31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1.4327830142613694E-3</v>
      </c>
      <c r="X108" s="27">
        <v>0</v>
      </c>
      <c r="Y108" s="27">
        <v>0</v>
      </c>
      <c r="Z108" s="27">
        <v>0</v>
      </c>
      <c r="AA108" s="27">
        <v>0</v>
      </c>
    </row>
    <row r="109" spans="1:27">
      <c r="A109" s="20">
        <v>107</v>
      </c>
      <c r="B109" s="20" t="s">
        <v>24</v>
      </c>
      <c r="C109" s="20" t="s">
        <v>131</v>
      </c>
      <c r="D109" s="25">
        <v>287.64</v>
      </c>
      <c r="E109" s="25">
        <v>24.06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2.5590509318768488E-2</v>
      </c>
      <c r="Q109" s="27">
        <v>2.4874011225239807E-2</v>
      </c>
      <c r="R109" s="27">
        <v>3.612890006859016E-2</v>
      </c>
      <c r="S109" s="27">
        <v>2.9564756190758774E-2</v>
      </c>
      <c r="T109" s="27">
        <v>1.9912887008816348E-3</v>
      </c>
      <c r="U109" s="27">
        <v>9.4013962009103309E-4</v>
      </c>
      <c r="V109" s="27">
        <v>0</v>
      </c>
      <c r="W109" s="27">
        <v>2.3879716904356154E-3</v>
      </c>
      <c r="X109" s="27">
        <v>0</v>
      </c>
      <c r="Y109" s="27">
        <v>0</v>
      </c>
      <c r="Z109" s="27">
        <v>0</v>
      </c>
      <c r="AA109" s="27">
        <v>0</v>
      </c>
    </row>
    <row r="110" spans="1:27">
      <c r="A110" s="20">
        <v>108</v>
      </c>
      <c r="B110" s="20" t="s">
        <v>24</v>
      </c>
      <c r="C110" s="20" t="s">
        <v>132</v>
      </c>
      <c r="D110" s="25">
        <v>288.36</v>
      </c>
      <c r="E110" s="25">
        <v>24.06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2.2410602386109613E-3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</row>
    <row r="111" spans="1:27">
      <c r="A111" s="20">
        <v>109</v>
      </c>
      <c r="B111" s="20" t="s">
        <v>24</v>
      </c>
      <c r="C111" s="20" t="s">
        <v>133</v>
      </c>
      <c r="D111" s="25">
        <v>289.2</v>
      </c>
      <c r="E111" s="25">
        <v>25.66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7.5643416059578277E-5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</row>
    <row r="112" spans="1:27">
      <c r="A112" s="20">
        <v>110</v>
      </c>
      <c r="B112" s="20" t="s">
        <v>24</v>
      </c>
      <c r="C112" s="20" t="s">
        <v>134</v>
      </c>
      <c r="D112" s="25">
        <v>289.68799999999999</v>
      </c>
      <c r="E112" s="25">
        <v>25.71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4.8337116820094603E-3</v>
      </c>
      <c r="S112" s="27">
        <v>4.7458222458679391E-3</v>
      </c>
      <c r="T112" s="27">
        <v>8.0741516587326916E-3</v>
      </c>
      <c r="U112" s="27">
        <v>7.5719059015595964E-3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</row>
    <row r="113" spans="1:27">
      <c r="A113" s="20">
        <v>111</v>
      </c>
      <c r="B113" s="20" t="s">
        <v>24</v>
      </c>
      <c r="C113" s="20" t="s">
        <v>135</v>
      </c>
      <c r="D113" s="25">
        <v>291.702</v>
      </c>
      <c r="E113" s="25">
        <v>20.45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1.9108647921643782E-2</v>
      </c>
      <c r="Y113" s="27">
        <v>2.251882202553708E-2</v>
      </c>
      <c r="Z113" s="27">
        <v>0</v>
      </c>
      <c r="AA113" s="27">
        <v>0</v>
      </c>
    </row>
    <row r="114" spans="1:27">
      <c r="A114" s="20">
        <v>112</v>
      </c>
      <c r="B114" s="20" t="s">
        <v>24</v>
      </c>
      <c r="C114" s="20" t="s">
        <v>136</v>
      </c>
      <c r="D114" s="25">
        <v>293.64</v>
      </c>
      <c r="E114" s="25">
        <v>25.91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4.1706713674820865E-2</v>
      </c>
      <c r="M114" s="27">
        <v>5.6444887855904166E-2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</row>
    <row r="115" spans="1:27">
      <c r="A115" s="20">
        <v>113</v>
      </c>
      <c r="B115" s="20" t="s">
        <v>24</v>
      </c>
      <c r="C115" s="20" t="s">
        <v>137</v>
      </c>
      <c r="D115" s="25">
        <v>293.64780000000002</v>
      </c>
      <c r="E115" s="25">
        <v>25.27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2.6469033591661691E-2</v>
      </c>
      <c r="O115" s="27">
        <v>2.7483646190594145E-2</v>
      </c>
      <c r="P115" s="27">
        <v>3.9201901118156154E-3</v>
      </c>
      <c r="Q115" s="27">
        <v>3.7269721822616561E-3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</row>
    <row r="116" spans="1:27">
      <c r="A116" s="20">
        <v>114</v>
      </c>
      <c r="B116" s="20" t="s">
        <v>24</v>
      </c>
      <c r="C116" s="20" t="s">
        <v>138</v>
      </c>
      <c r="D116" s="25">
        <v>293.68200000000002</v>
      </c>
      <c r="E116" s="25">
        <v>21.29</v>
      </c>
      <c r="F116" s="27">
        <v>0</v>
      </c>
      <c r="G116" s="27">
        <v>0</v>
      </c>
      <c r="H116" s="27">
        <v>4.1510082809216005E-3</v>
      </c>
      <c r="I116" s="27">
        <v>5.1116661798979255E-3</v>
      </c>
      <c r="J116" s="27">
        <v>3.4360506677504656E-3</v>
      </c>
      <c r="K116" s="27">
        <v>3.1351823659403824E-3</v>
      </c>
      <c r="L116" s="27">
        <v>9.2053579569343538E-3</v>
      </c>
      <c r="M116" s="27">
        <v>8.8010426962331027E-3</v>
      </c>
      <c r="N116" s="27">
        <v>1.0516458474063418E-2</v>
      </c>
      <c r="O116" s="27">
        <v>9.207056871209653E-3</v>
      </c>
      <c r="P116" s="27">
        <v>0</v>
      </c>
      <c r="Q116" s="27">
        <v>5.5795606939121872E-3</v>
      </c>
      <c r="R116" s="27">
        <v>7.3839754834290859E-3</v>
      </c>
      <c r="S116" s="27">
        <v>7.9700399814397228E-3</v>
      </c>
      <c r="T116" s="27">
        <v>9.6839513663927925E-3</v>
      </c>
      <c r="U116" s="27">
        <v>9.454076438243017E-3</v>
      </c>
      <c r="V116" s="27">
        <v>1.7796479277313832E-2</v>
      </c>
      <c r="W116" s="27">
        <v>1.0257895783262557E-2</v>
      </c>
      <c r="X116" s="27">
        <v>0</v>
      </c>
      <c r="Y116" s="27">
        <v>0</v>
      </c>
      <c r="Z116" s="27">
        <v>3.498556390182594E-3</v>
      </c>
      <c r="AA116" s="27">
        <v>1.3219401656172742E-3</v>
      </c>
    </row>
    <row r="117" spans="1:27">
      <c r="A117" s="20">
        <v>115</v>
      </c>
      <c r="B117" s="20" t="s">
        <v>24</v>
      </c>
      <c r="C117" s="20" t="s">
        <v>139</v>
      </c>
      <c r="D117" s="25">
        <v>294.60000000000002</v>
      </c>
      <c r="E117" s="25">
        <v>24.48</v>
      </c>
      <c r="F117" s="27">
        <v>0</v>
      </c>
      <c r="G117" s="27">
        <v>0</v>
      </c>
      <c r="H117" s="27">
        <v>0</v>
      </c>
      <c r="I117" s="27">
        <v>0</v>
      </c>
      <c r="J117" s="27">
        <v>1.8744560616438723E-2</v>
      </c>
      <c r="K117" s="27">
        <v>2.7264788077551536E-2</v>
      </c>
      <c r="L117" s="27">
        <v>6.7338489984264506E-3</v>
      </c>
      <c r="M117" s="27">
        <v>1.9486114269240802E-2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</row>
    <row r="118" spans="1:27">
      <c r="A118" s="20">
        <v>116</v>
      </c>
      <c r="B118" s="20" t="s">
        <v>24</v>
      </c>
      <c r="C118" s="20" t="s">
        <v>140</v>
      </c>
      <c r="D118" s="25">
        <v>295.32</v>
      </c>
      <c r="E118" s="25">
        <v>26.6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1.3544099767847888E-4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</row>
    <row r="119" spans="1:27">
      <c r="A119" s="20">
        <v>117</v>
      </c>
      <c r="B119" s="20" t="s">
        <v>24</v>
      </c>
      <c r="C119" s="20" t="s">
        <v>141</v>
      </c>
      <c r="D119" s="25">
        <v>295.56529999999998</v>
      </c>
      <c r="E119" s="25">
        <v>14.79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1.056431058151941E-3</v>
      </c>
      <c r="U119" s="27">
        <v>6.9294773722227007E-4</v>
      </c>
      <c r="V119" s="27">
        <v>2.2304650502629936E-2</v>
      </c>
      <c r="W119" s="27">
        <v>2.2509228803758323E-2</v>
      </c>
      <c r="X119" s="27">
        <v>6.9463315510783531E-3</v>
      </c>
      <c r="Y119" s="27">
        <v>9.0400435145979556E-3</v>
      </c>
      <c r="Z119" s="27">
        <v>0</v>
      </c>
      <c r="AA119" s="27">
        <v>0</v>
      </c>
    </row>
    <row r="120" spans="1:27">
      <c r="A120" s="20">
        <v>118</v>
      </c>
      <c r="B120" s="20" t="s">
        <v>24</v>
      </c>
      <c r="C120" s="20" t="s">
        <v>142</v>
      </c>
      <c r="D120" s="25">
        <v>295.56900000000002</v>
      </c>
      <c r="E120" s="25">
        <v>14.19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9.3703082561099084E-3</v>
      </c>
      <c r="W120" s="27">
        <v>1.217865562122164E-2</v>
      </c>
      <c r="X120" s="27">
        <v>1.5236410897874558E-2</v>
      </c>
      <c r="Y120" s="27">
        <v>8.7194745956405799E-3</v>
      </c>
      <c r="Z120" s="27">
        <v>0</v>
      </c>
      <c r="AA120" s="27">
        <v>0</v>
      </c>
    </row>
    <row r="121" spans="1:27">
      <c r="A121" s="20">
        <v>119</v>
      </c>
      <c r="B121" s="20" t="s">
        <v>24</v>
      </c>
      <c r="C121" s="20" t="s">
        <v>143</v>
      </c>
      <c r="D121" s="25">
        <v>295.66090000000003</v>
      </c>
      <c r="E121" s="25">
        <v>25.56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1.8242929323620986E-2</v>
      </c>
      <c r="M121" s="27">
        <v>2.7447583813530615E-2</v>
      </c>
      <c r="N121" s="27">
        <v>1.2539141402715786E-2</v>
      </c>
      <c r="O121" s="27">
        <v>9.7793374915949409E-3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</row>
    <row r="122" spans="1:27">
      <c r="A122" s="20">
        <v>120</v>
      </c>
      <c r="B122" s="20" t="s">
        <v>24</v>
      </c>
      <c r="C122" s="20" t="s">
        <v>144</v>
      </c>
      <c r="D122" s="25">
        <v>295.68</v>
      </c>
      <c r="E122" s="25">
        <v>22.38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1.3974284062980825E-3</v>
      </c>
      <c r="P122" s="27">
        <v>3.2961354576916575E-2</v>
      </c>
      <c r="Q122" s="27">
        <v>3.005007541691964E-2</v>
      </c>
      <c r="R122" s="27">
        <v>2.5777848165558545E-2</v>
      </c>
      <c r="S122" s="27">
        <v>2.6059598434700355E-2</v>
      </c>
      <c r="T122" s="27">
        <v>0</v>
      </c>
      <c r="U122" s="27">
        <v>5.024884176348625E-4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</row>
    <row r="123" spans="1:27">
      <c r="A123" s="20">
        <v>121</v>
      </c>
      <c r="B123" s="20" t="s">
        <v>24</v>
      </c>
      <c r="C123" s="20" t="s">
        <v>145</v>
      </c>
      <c r="D123" s="25">
        <v>295.68</v>
      </c>
      <c r="E123" s="25">
        <v>26.95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6.3436397786146625E-2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</row>
    <row r="124" spans="1:27">
      <c r="A124" s="20">
        <v>122</v>
      </c>
      <c r="B124" s="20" t="s">
        <v>24</v>
      </c>
      <c r="C124" s="20" t="s">
        <v>146</v>
      </c>
      <c r="D124" s="25">
        <v>295.68</v>
      </c>
      <c r="E124" s="25">
        <v>27.18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3.6418066878463065E-2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</row>
    <row r="125" spans="1:27">
      <c r="A125" s="20">
        <v>123</v>
      </c>
      <c r="B125" s="20" t="s">
        <v>24</v>
      </c>
      <c r="C125" s="20" t="s">
        <v>147</v>
      </c>
      <c r="D125" s="25">
        <v>297.5437</v>
      </c>
      <c r="E125" s="25">
        <v>15.01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2.1925136643391472E-3</v>
      </c>
      <c r="U125" s="27">
        <v>1.3372675630605212E-3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</row>
    <row r="126" spans="1:27">
      <c r="A126" s="20">
        <v>124</v>
      </c>
      <c r="B126" s="20" t="s">
        <v>24</v>
      </c>
      <c r="C126" s="20" t="s">
        <v>148</v>
      </c>
      <c r="D126" s="25">
        <v>297.60000000000002</v>
      </c>
      <c r="E126" s="25">
        <v>26.23</v>
      </c>
      <c r="F126" s="27">
        <v>0</v>
      </c>
      <c r="G126" s="27">
        <v>0</v>
      </c>
      <c r="H126" s="27">
        <v>1.4702603524038441E-2</v>
      </c>
      <c r="I126" s="27">
        <v>0</v>
      </c>
      <c r="J126" s="27">
        <v>0</v>
      </c>
      <c r="K126" s="27">
        <v>2.0336318049343021E-3</v>
      </c>
      <c r="L126" s="27">
        <v>1.1783289939258581E-2</v>
      </c>
      <c r="M126" s="27">
        <v>1.1936636855214938E-2</v>
      </c>
      <c r="N126" s="27">
        <v>0</v>
      </c>
      <c r="O126" s="27">
        <v>8.2408349445692638E-3</v>
      </c>
      <c r="P126" s="27">
        <v>1.2907943051100198E-3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1.5938660847337547E-3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</row>
    <row r="127" spans="1:27">
      <c r="A127" s="20">
        <v>125</v>
      </c>
      <c r="B127" s="20" t="s">
        <v>24</v>
      </c>
      <c r="C127" s="20" t="s">
        <v>149</v>
      </c>
      <c r="D127" s="25">
        <v>297.72000000000003</v>
      </c>
      <c r="E127" s="25">
        <v>26.49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2.5540103861558382E-2</v>
      </c>
      <c r="O127" s="27">
        <v>7.0969399776995481E-3</v>
      </c>
      <c r="P127" s="27">
        <v>0</v>
      </c>
      <c r="Q127" s="27">
        <v>2.1649857900857181E-3</v>
      </c>
      <c r="R127" s="27">
        <v>1.774636124588839E-3</v>
      </c>
      <c r="S127" s="27">
        <v>0</v>
      </c>
      <c r="T127" s="27">
        <v>2.9345314847010481E-5</v>
      </c>
      <c r="U127" s="27">
        <v>0</v>
      </c>
      <c r="V127" s="27">
        <v>1.5735620581766368E-3</v>
      </c>
      <c r="W127" s="27">
        <v>0</v>
      </c>
      <c r="X127" s="27">
        <v>0</v>
      </c>
      <c r="Y127" s="27">
        <v>1.0338347636375321E-3</v>
      </c>
      <c r="Z127" s="27">
        <v>0</v>
      </c>
      <c r="AA127" s="27">
        <v>1.1087240098725526E-3</v>
      </c>
    </row>
    <row r="128" spans="1:27">
      <c r="A128" s="20">
        <v>126</v>
      </c>
      <c r="B128" s="20" t="s">
        <v>24</v>
      </c>
      <c r="C128" s="20" t="s">
        <v>150</v>
      </c>
      <c r="D128" s="25">
        <v>297.72000000000003</v>
      </c>
      <c r="E128" s="25">
        <v>26.86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2.2462369944209529E-2</v>
      </c>
      <c r="M128" s="27">
        <v>2.9654262726476321E-2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</row>
    <row r="129" spans="1:27">
      <c r="A129" s="20">
        <v>127</v>
      </c>
      <c r="B129" s="20" t="s">
        <v>24</v>
      </c>
      <c r="C129" s="20" t="s">
        <v>151</v>
      </c>
      <c r="D129" s="25">
        <v>299.61369999999999</v>
      </c>
      <c r="E129" s="25">
        <v>14.42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4.3934117021556911E-3</v>
      </c>
      <c r="U129" s="27">
        <v>4.9438376573752605E-3</v>
      </c>
      <c r="V129" s="27">
        <v>0</v>
      </c>
      <c r="W129" s="27">
        <v>6.6967037257876182E-4</v>
      </c>
      <c r="X129" s="27">
        <v>0</v>
      </c>
      <c r="Y129" s="27">
        <v>0</v>
      </c>
      <c r="Z129" s="27">
        <v>0</v>
      </c>
      <c r="AA129" s="27">
        <v>0</v>
      </c>
    </row>
    <row r="130" spans="1:27">
      <c r="A130" s="20">
        <v>128</v>
      </c>
      <c r="B130" s="20" t="s">
        <v>24</v>
      </c>
      <c r="C130" s="20" t="s">
        <v>152</v>
      </c>
      <c r="D130" s="25">
        <v>299.64</v>
      </c>
      <c r="E130" s="25">
        <v>16.440000000000001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2.2470120919422234E-3</v>
      </c>
      <c r="U130" s="27">
        <v>1.5925640978266206E-3</v>
      </c>
      <c r="V130" s="27">
        <v>0</v>
      </c>
      <c r="W130" s="27">
        <v>0</v>
      </c>
      <c r="X130" s="27">
        <v>6.6354481773716889E-2</v>
      </c>
      <c r="Y130" s="27">
        <v>6.7854968333498814E-2</v>
      </c>
      <c r="Z130" s="27">
        <v>0</v>
      </c>
      <c r="AA130" s="27">
        <v>0</v>
      </c>
    </row>
    <row r="131" spans="1:27">
      <c r="A131" s="20">
        <v>129</v>
      </c>
      <c r="B131" s="20" t="s">
        <v>24</v>
      </c>
      <c r="C131" s="20" t="s">
        <v>153</v>
      </c>
      <c r="D131" s="25">
        <v>303.60000000000002</v>
      </c>
      <c r="E131" s="25">
        <v>26.52</v>
      </c>
      <c r="F131" s="27">
        <v>0</v>
      </c>
      <c r="G131" s="27">
        <v>0</v>
      </c>
      <c r="H131" s="27">
        <v>4.074683289949816E-2</v>
      </c>
      <c r="I131" s="27">
        <v>2.701736549145289E-2</v>
      </c>
      <c r="J131" s="27">
        <v>8.3188595113958645E-4</v>
      </c>
      <c r="K131" s="27">
        <v>0</v>
      </c>
      <c r="L131" s="27">
        <v>0</v>
      </c>
      <c r="M131" s="27">
        <v>0</v>
      </c>
      <c r="N131" s="27">
        <v>0</v>
      </c>
      <c r="O131" s="27">
        <v>1.1658545561115431E-3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</row>
    <row r="132" spans="1:27">
      <c r="A132" s="20">
        <v>130</v>
      </c>
      <c r="B132" s="20" t="s">
        <v>24</v>
      </c>
      <c r="C132" s="20" t="s">
        <v>154</v>
      </c>
      <c r="D132" s="25">
        <v>305.71640000000002</v>
      </c>
      <c r="E132" s="25">
        <v>26.28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3.1452346351812092E-2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</row>
    <row r="133" spans="1:27">
      <c r="A133" s="20">
        <v>131</v>
      </c>
      <c r="B133" s="20" t="s">
        <v>24</v>
      </c>
      <c r="C133" s="20" t="s">
        <v>155</v>
      </c>
      <c r="D133" s="25">
        <v>305.74549999999999</v>
      </c>
      <c r="E133" s="25">
        <v>24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2.8301860319449321E-3</v>
      </c>
      <c r="Q133" s="27">
        <v>2.5790938103370134E-3</v>
      </c>
      <c r="R133" s="27">
        <v>9.0903563724568162E-3</v>
      </c>
      <c r="S133" s="27">
        <v>7.5684268950790261E-3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</row>
    <row r="134" spans="1:27">
      <c r="A134" s="20">
        <v>132</v>
      </c>
      <c r="B134" s="20" t="s">
        <v>24</v>
      </c>
      <c r="C134" s="20" t="s">
        <v>156</v>
      </c>
      <c r="D134" s="25">
        <v>305.76</v>
      </c>
      <c r="E134" s="25">
        <v>25.95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2.3834538897820095E-2</v>
      </c>
      <c r="P134" s="27">
        <v>3.7359428839601562E-2</v>
      </c>
      <c r="Q134" s="27">
        <v>4.4489368228313481E-2</v>
      </c>
      <c r="R134" s="27">
        <v>1.6492946920129842E-2</v>
      </c>
      <c r="S134" s="27">
        <v>1.6251188691750407E-2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</row>
    <row r="135" spans="1:27">
      <c r="A135" s="20">
        <v>133</v>
      </c>
      <c r="B135" s="20" t="s">
        <v>24</v>
      </c>
      <c r="C135" s="20" t="s">
        <v>157</v>
      </c>
      <c r="D135" s="25">
        <v>306.24</v>
      </c>
      <c r="E135" s="25">
        <v>26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1.3545371448303513E-3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</row>
    <row r="136" spans="1:27">
      <c r="A136" s="20">
        <v>134</v>
      </c>
      <c r="B136" s="20" t="s">
        <v>24</v>
      </c>
      <c r="C136" s="20" t="s">
        <v>158</v>
      </c>
      <c r="D136" s="25">
        <v>307.68630000000002</v>
      </c>
      <c r="E136" s="25">
        <v>23.6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1.8324632672499303E-2</v>
      </c>
      <c r="O136" s="27">
        <v>1.3950328147444287E-2</v>
      </c>
      <c r="P136" s="27">
        <v>4.1523964947454608E-3</v>
      </c>
      <c r="Q136" s="27">
        <v>9.8005564792806518E-3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</row>
    <row r="137" spans="1:27">
      <c r="A137" s="20">
        <v>135</v>
      </c>
      <c r="B137" s="20" t="s">
        <v>24</v>
      </c>
      <c r="C137" s="20" t="s">
        <v>159</v>
      </c>
      <c r="D137" s="25">
        <v>309.60000000000002</v>
      </c>
      <c r="E137" s="25">
        <v>24.32</v>
      </c>
      <c r="F137" s="27">
        <v>0</v>
      </c>
      <c r="G137" s="27">
        <v>0</v>
      </c>
      <c r="H137" s="27">
        <v>0</v>
      </c>
      <c r="I137" s="27">
        <v>0</v>
      </c>
      <c r="J137" s="27">
        <v>3.673974570895687E-2</v>
      </c>
      <c r="K137" s="27">
        <v>5.258844745572297E-2</v>
      </c>
      <c r="L137" s="27">
        <v>2.3102531281003383E-2</v>
      </c>
      <c r="M137" s="27">
        <v>4.0419768455625206E-2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</row>
    <row r="138" spans="1:27">
      <c r="A138" s="20">
        <v>136</v>
      </c>
      <c r="B138" s="20" t="s">
        <v>24</v>
      </c>
      <c r="C138" s="20" t="s">
        <v>160</v>
      </c>
      <c r="D138" s="25">
        <v>313.56479999999999</v>
      </c>
      <c r="E138" s="25">
        <v>26.45</v>
      </c>
      <c r="F138" s="27">
        <v>0</v>
      </c>
      <c r="G138" s="27">
        <v>0</v>
      </c>
      <c r="H138" s="27">
        <v>2.7476996749842334E-2</v>
      </c>
      <c r="I138" s="27">
        <v>4.4774409316513317E-3</v>
      </c>
      <c r="J138" s="27">
        <v>1.718025444254122E-4</v>
      </c>
      <c r="K138" s="27">
        <v>4.7239572135453056E-3</v>
      </c>
      <c r="L138" s="27">
        <v>0</v>
      </c>
      <c r="M138" s="27">
        <v>2.70578615281458E-3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2.0793246223942963E-3</v>
      </c>
      <c r="U138" s="27">
        <v>5.7137795876222269E-4</v>
      </c>
      <c r="V138" s="27">
        <v>0</v>
      </c>
      <c r="W138" s="27">
        <v>1.4950779279249071E-3</v>
      </c>
      <c r="X138" s="27">
        <v>0</v>
      </c>
      <c r="Y138" s="27">
        <v>0</v>
      </c>
      <c r="Z138" s="27">
        <v>9.5705190004994982E-4</v>
      </c>
      <c r="AA138" s="27">
        <v>0</v>
      </c>
    </row>
    <row r="139" spans="1:27">
      <c r="A139" s="20">
        <v>137</v>
      </c>
      <c r="B139" s="20" t="s">
        <v>24</v>
      </c>
      <c r="C139" s="20" t="s">
        <v>161</v>
      </c>
      <c r="D139" s="25">
        <v>314.39999999999998</v>
      </c>
      <c r="E139" s="25">
        <v>26.88</v>
      </c>
      <c r="F139" s="27">
        <v>0</v>
      </c>
      <c r="G139" s="27">
        <v>0</v>
      </c>
      <c r="H139" s="27">
        <v>2.399550593358551E-3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</row>
    <row r="140" spans="1:27">
      <c r="A140" s="20">
        <v>138</v>
      </c>
      <c r="B140" s="20" t="s">
        <v>24</v>
      </c>
      <c r="C140" s="20" t="s">
        <v>162</v>
      </c>
      <c r="D140" s="25">
        <v>317.64</v>
      </c>
      <c r="E140" s="25">
        <v>25.38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0.15633846958969613</v>
      </c>
      <c r="M140" s="27">
        <v>0.18905494873552064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</row>
    <row r="141" spans="1:27">
      <c r="A141" s="20">
        <v>139</v>
      </c>
      <c r="B141" s="20" t="s">
        <v>24</v>
      </c>
      <c r="C141" s="20" t="s">
        <v>163</v>
      </c>
      <c r="D141" s="25">
        <v>317.64580000000001</v>
      </c>
      <c r="E141" s="25">
        <v>21.88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1.6396774172567921E-2</v>
      </c>
      <c r="M141" s="27">
        <v>2.9841592138037342E-2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</row>
    <row r="142" spans="1:27">
      <c r="A142" s="20">
        <v>140</v>
      </c>
      <c r="B142" s="20" t="s">
        <v>24</v>
      </c>
      <c r="C142" s="20" t="s">
        <v>164</v>
      </c>
      <c r="D142" s="25">
        <v>317.72719999999998</v>
      </c>
      <c r="E142" s="25">
        <v>27.5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2.5966471988123938E-2</v>
      </c>
      <c r="O142" s="27">
        <v>2.7301758406475109E-2</v>
      </c>
      <c r="P142" s="27">
        <v>4.7124236535762629E-4</v>
      </c>
      <c r="Q142" s="27">
        <v>4.0684296726443026E-4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</row>
    <row r="143" spans="1:27">
      <c r="A143" s="20">
        <v>141</v>
      </c>
      <c r="B143" s="20" t="s">
        <v>24</v>
      </c>
      <c r="C143" s="20" t="s">
        <v>165</v>
      </c>
      <c r="D143" s="25">
        <v>319.66090000000003</v>
      </c>
      <c r="E143" s="25">
        <v>21.38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3.9071180404667023E-3</v>
      </c>
      <c r="U143" s="27">
        <v>3.9104945404648574E-3</v>
      </c>
      <c r="V143" s="27">
        <v>2.1014667486617018E-3</v>
      </c>
      <c r="W143" s="27">
        <v>2.5229440033732809E-3</v>
      </c>
      <c r="X143" s="27">
        <v>0</v>
      </c>
      <c r="Y143" s="27">
        <v>0</v>
      </c>
      <c r="Z143" s="27">
        <v>0</v>
      </c>
      <c r="AA143" s="27">
        <v>0</v>
      </c>
    </row>
    <row r="144" spans="1:27">
      <c r="A144" s="20">
        <v>142</v>
      </c>
      <c r="B144" s="20" t="s">
        <v>24</v>
      </c>
      <c r="C144" s="20" t="s">
        <v>166</v>
      </c>
      <c r="D144" s="25">
        <v>321.72000000000003</v>
      </c>
      <c r="E144" s="25">
        <v>22.14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2.1240054438582865E-3</v>
      </c>
      <c r="Q144" s="27">
        <v>6.829149807652937E-4</v>
      </c>
      <c r="R144" s="27">
        <v>9.2330718649936798E-3</v>
      </c>
      <c r="S144" s="27">
        <v>8.9090226903957154E-3</v>
      </c>
      <c r="T144" s="27">
        <v>4.6281741595227887E-3</v>
      </c>
      <c r="U144" s="27">
        <v>3.2175468032425874E-3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</row>
    <row r="145" spans="1:27">
      <c r="A145" s="20">
        <v>143</v>
      </c>
      <c r="B145" s="20" t="s">
        <v>24</v>
      </c>
      <c r="C145" s="20" t="s">
        <v>167</v>
      </c>
      <c r="D145" s="25">
        <v>321.72000000000003</v>
      </c>
      <c r="E145" s="25">
        <v>24.81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1.1996320898474614E-2</v>
      </c>
      <c r="O145" s="27">
        <v>1.6098375240553912E-2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</row>
    <row r="146" spans="1:27">
      <c r="A146" s="20">
        <v>144</v>
      </c>
      <c r="B146" s="20" t="s">
        <v>24</v>
      </c>
      <c r="C146" s="20" t="s">
        <v>168</v>
      </c>
      <c r="D146" s="25">
        <v>321.73309999999998</v>
      </c>
      <c r="E146" s="25">
        <v>21.09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1.3624001819826106E-2</v>
      </c>
      <c r="W146" s="27">
        <v>9.3857669919730283E-3</v>
      </c>
      <c r="X146" s="27">
        <v>0</v>
      </c>
      <c r="Y146" s="27">
        <v>1.907385067796377E-3</v>
      </c>
      <c r="Z146" s="27">
        <v>0</v>
      </c>
      <c r="AA146" s="27">
        <v>0</v>
      </c>
    </row>
    <row r="147" spans="1:27">
      <c r="A147" s="20">
        <v>145</v>
      </c>
      <c r="B147" s="20" t="s">
        <v>24</v>
      </c>
      <c r="C147" s="20" t="s">
        <v>169</v>
      </c>
      <c r="D147" s="25">
        <v>321.74400000000003</v>
      </c>
      <c r="E147" s="25">
        <v>22.62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6.6455779350861775E-3</v>
      </c>
      <c r="S147" s="27">
        <v>1.9967523871172619E-3</v>
      </c>
      <c r="T147" s="27">
        <v>5.115066517880398E-3</v>
      </c>
      <c r="U147" s="27">
        <v>4.7371690339931792E-3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</row>
    <row r="148" spans="1:27">
      <c r="A148" s="20">
        <v>146</v>
      </c>
      <c r="B148" s="20" t="s">
        <v>24</v>
      </c>
      <c r="C148" s="20" t="s">
        <v>170</v>
      </c>
      <c r="D148" s="25">
        <v>321.75130000000001</v>
      </c>
      <c r="E148" s="25">
        <v>18.5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5.6851274359930102E-4</v>
      </c>
      <c r="W148" s="27">
        <v>0</v>
      </c>
      <c r="X148" s="27">
        <v>1.4338500863377346E-2</v>
      </c>
      <c r="Y148" s="27">
        <v>1.7679375880499192E-2</v>
      </c>
      <c r="Z148" s="27">
        <v>0</v>
      </c>
      <c r="AA148" s="27">
        <v>0</v>
      </c>
    </row>
    <row r="149" spans="1:27">
      <c r="A149" s="20">
        <v>147</v>
      </c>
      <c r="B149" s="20" t="s">
        <v>24</v>
      </c>
      <c r="C149" s="20" t="s">
        <v>171</v>
      </c>
      <c r="D149" s="25">
        <v>325.7097</v>
      </c>
      <c r="E149" s="25">
        <v>19.940000000000001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4.2658759796504693E-2</v>
      </c>
      <c r="W149" s="27">
        <v>4.0433847213814815E-2</v>
      </c>
      <c r="X149" s="27">
        <v>1.1588651382729636E-2</v>
      </c>
      <c r="Y149" s="27">
        <v>1.3880634190854307E-2</v>
      </c>
      <c r="Z149" s="27">
        <v>0</v>
      </c>
      <c r="AA149" s="27">
        <v>0</v>
      </c>
    </row>
    <row r="150" spans="1:27">
      <c r="A150" s="20">
        <v>148</v>
      </c>
      <c r="B150" s="20" t="s">
        <v>24</v>
      </c>
      <c r="C150" s="20" t="s">
        <v>172</v>
      </c>
      <c r="D150" s="25">
        <v>329.4</v>
      </c>
      <c r="E150" s="25">
        <v>18.899999999999999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1.1738122868354899E-4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</row>
    <row r="151" spans="1:27">
      <c r="A151" s="20">
        <v>149</v>
      </c>
      <c r="B151" s="20" t="s">
        <v>24</v>
      </c>
      <c r="C151" s="20" t="s">
        <v>173</v>
      </c>
      <c r="D151" s="25">
        <v>329.76</v>
      </c>
      <c r="E151" s="25">
        <v>17.86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1.9285701898926769E-2</v>
      </c>
      <c r="W151" s="27">
        <v>2.0993385904612239E-2</v>
      </c>
      <c r="X151" s="27">
        <v>6.0907061519703432E-2</v>
      </c>
      <c r="Y151" s="27">
        <v>7.5074676268465396E-2</v>
      </c>
      <c r="Z151" s="27">
        <v>0</v>
      </c>
      <c r="AA151" s="27">
        <v>0</v>
      </c>
    </row>
    <row r="152" spans="1:27">
      <c r="A152" s="20">
        <v>150</v>
      </c>
      <c r="B152" s="20" t="s">
        <v>24</v>
      </c>
      <c r="C152" s="20" t="s">
        <v>174</v>
      </c>
      <c r="D152" s="25">
        <v>330.67669999999998</v>
      </c>
      <c r="E152" s="25">
        <v>17.350000000000001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3.6705141220619358E-3</v>
      </c>
      <c r="Z152" s="27">
        <v>2.9030574301515144E-3</v>
      </c>
      <c r="AA152" s="27">
        <v>5.9700523608522058E-3</v>
      </c>
    </row>
    <row r="153" spans="1:27">
      <c r="A153" s="20">
        <v>151</v>
      </c>
      <c r="B153" s="20" t="s">
        <v>24</v>
      </c>
      <c r="C153" s="20" t="s">
        <v>175</v>
      </c>
      <c r="D153" s="25">
        <v>331.68</v>
      </c>
      <c r="E153" s="25">
        <v>22.72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6.6092023027800234E-2</v>
      </c>
      <c r="O153" s="27">
        <v>6.6999904572591043E-2</v>
      </c>
      <c r="P153" s="27">
        <v>1.310600143654036E-2</v>
      </c>
      <c r="Q153" s="27">
        <v>1.1536904143141345E-2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</row>
    <row r="154" spans="1:27">
      <c r="A154" s="20">
        <v>152</v>
      </c>
      <c r="B154" s="20" t="s">
        <v>24</v>
      </c>
      <c r="C154" s="20" t="s">
        <v>176</v>
      </c>
      <c r="D154" s="25">
        <v>333.72</v>
      </c>
      <c r="E154" s="25">
        <v>25.06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1.3988108464958014E-2</v>
      </c>
      <c r="O154" s="27">
        <v>1.3583004109217362E-2</v>
      </c>
      <c r="P154" s="27">
        <v>6.8047642996373189E-3</v>
      </c>
      <c r="Q154" s="27">
        <v>4.6665858910902615E-3</v>
      </c>
      <c r="R154" s="27">
        <v>3.2638412641039487E-3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</row>
    <row r="155" spans="1:27">
      <c r="A155" s="20">
        <v>153</v>
      </c>
      <c r="B155" s="20" t="s">
        <v>24</v>
      </c>
      <c r="C155" s="20" t="s">
        <v>177</v>
      </c>
      <c r="D155" s="25">
        <v>333.72430000000003</v>
      </c>
      <c r="E155" s="25">
        <v>25.76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5.23083850528159E-4</v>
      </c>
      <c r="R155" s="27">
        <v>1.3621263009431537E-2</v>
      </c>
      <c r="S155" s="27">
        <v>1.6640733941224724E-2</v>
      </c>
      <c r="T155" s="27">
        <v>2.0562675953314565E-2</v>
      </c>
      <c r="U155" s="27">
        <v>1.8089583034855049E-2</v>
      </c>
      <c r="V155" s="27">
        <v>2.5989153993110905E-3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</row>
    <row r="156" spans="1:27">
      <c r="A156" s="20">
        <v>154</v>
      </c>
      <c r="B156" s="20" t="s">
        <v>24</v>
      </c>
      <c r="C156" s="20" t="s">
        <v>178</v>
      </c>
      <c r="D156" s="25">
        <v>333.74209999999999</v>
      </c>
      <c r="E156" s="25">
        <v>26.65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3.3616840998709464E-2</v>
      </c>
      <c r="O156" s="27">
        <v>3.1605837897873204E-2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</row>
    <row r="157" spans="1:27">
      <c r="A157" s="20">
        <v>155</v>
      </c>
      <c r="B157" s="20" t="s">
        <v>24</v>
      </c>
      <c r="C157" s="20" t="s">
        <v>179</v>
      </c>
      <c r="D157" s="25">
        <v>337.68</v>
      </c>
      <c r="E157" s="25">
        <v>22.43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1.503865968281019E-3</v>
      </c>
      <c r="R157" s="27">
        <v>2.1810650272481712E-2</v>
      </c>
      <c r="S157" s="27">
        <v>1.955742600129726E-2</v>
      </c>
      <c r="T157" s="27">
        <v>8.77498637203716E-3</v>
      </c>
      <c r="U157" s="27">
        <v>7.995239096722449E-3</v>
      </c>
      <c r="V157" s="27">
        <v>0</v>
      </c>
      <c r="W157" s="27">
        <v>0</v>
      </c>
      <c r="X157" s="27">
        <v>7.9268620232956957E-4</v>
      </c>
      <c r="Y157" s="27">
        <v>0</v>
      </c>
      <c r="Z157" s="27">
        <v>0</v>
      </c>
      <c r="AA157" s="27">
        <v>0</v>
      </c>
    </row>
    <row r="158" spans="1:27">
      <c r="A158" s="20">
        <v>156</v>
      </c>
      <c r="B158" s="20" t="s">
        <v>24</v>
      </c>
      <c r="C158" s="20" t="s">
        <v>180</v>
      </c>
      <c r="D158" s="25">
        <v>339.72</v>
      </c>
      <c r="E158" s="25">
        <v>18.440000000000001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5.9275267867753001E-2</v>
      </c>
      <c r="Y158" s="27">
        <v>7.5927414637338805E-2</v>
      </c>
      <c r="Z158" s="27">
        <v>0</v>
      </c>
      <c r="AA158" s="27">
        <v>0</v>
      </c>
    </row>
    <row r="159" spans="1:27">
      <c r="A159" s="20">
        <v>157</v>
      </c>
      <c r="B159" s="20" t="s">
        <v>24</v>
      </c>
      <c r="C159" s="20" t="s">
        <v>181</v>
      </c>
      <c r="D159" s="25">
        <v>339.72</v>
      </c>
      <c r="E159" s="25">
        <v>19.73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1.622376267876195E-3</v>
      </c>
      <c r="U159" s="27">
        <v>2.2085176420241939E-3</v>
      </c>
      <c r="V159" s="27">
        <v>2.0805282212746742E-2</v>
      </c>
      <c r="W159" s="27">
        <v>9.2923246214777211E-3</v>
      </c>
      <c r="X159" s="27">
        <v>0</v>
      </c>
      <c r="Y159" s="27">
        <v>0</v>
      </c>
      <c r="Z159" s="27">
        <v>0</v>
      </c>
      <c r="AA159" s="27">
        <v>0</v>
      </c>
    </row>
    <row r="160" spans="1:27">
      <c r="A160" s="20">
        <v>158</v>
      </c>
      <c r="B160" s="20" t="s">
        <v>24</v>
      </c>
      <c r="C160" s="20" t="s">
        <v>182</v>
      </c>
      <c r="D160" s="25">
        <v>339.73360000000002</v>
      </c>
      <c r="E160" s="25">
        <v>19.260000000000002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3.4263044815136444E-2</v>
      </c>
      <c r="W160" s="27">
        <v>4.0957750682251923E-2</v>
      </c>
      <c r="X160" s="27">
        <v>0</v>
      </c>
      <c r="Y160" s="27">
        <v>0</v>
      </c>
      <c r="Z160" s="27">
        <v>0</v>
      </c>
      <c r="AA160" s="27">
        <v>0</v>
      </c>
    </row>
    <row r="161" spans="1:27">
      <c r="A161" s="20">
        <v>159</v>
      </c>
      <c r="B161" s="20" t="s">
        <v>24</v>
      </c>
      <c r="C161" s="20" t="s">
        <v>183</v>
      </c>
      <c r="D161" s="25">
        <v>341.69220000000001</v>
      </c>
      <c r="E161" s="25">
        <v>26.39</v>
      </c>
      <c r="F161" s="27">
        <v>0</v>
      </c>
      <c r="G161" s="27">
        <v>0</v>
      </c>
      <c r="H161" s="27">
        <v>0</v>
      </c>
      <c r="I161" s="27">
        <v>0</v>
      </c>
      <c r="J161" s="27">
        <v>1.3626653569210398E-2</v>
      </c>
      <c r="K161" s="27">
        <v>8.6005678417013197E-3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</row>
    <row r="162" spans="1:27">
      <c r="A162" s="20">
        <v>160</v>
      </c>
      <c r="B162" s="20" t="s">
        <v>24</v>
      </c>
      <c r="C162" s="20" t="s">
        <v>184</v>
      </c>
      <c r="D162" s="25">
        <v>349.70429999999999</v>
      </c>
      <c r="E162" s="25">
        <v>22.96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6.4035820999149718E-3</v>
      </c>
      <c r="S162" s="27">
        <v>2.7434133364075694E-3</v>
      </c>
      <c r="T162" s="27">
        <v>7.3866330335861903E-3</v>
      </c>
      <c r="U162" s="27">
        <v>5.4341690971641179E-3</v>
      </c>
      <c r="V162" s="27">
        <v>2.263898961118645E-3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</row>
    <row r="163" spans="1:27">
      <c r="A163" s="20">
        <v>161</v>
      </c>
      <c r="B163" s="20" t="s">
        <v>24</v>
      </c>
      <c r="C163" s="20" t="s">
        <v>185</v>
      </c>
      <c r="D163" s="25">
        <v>349.74770000000001</v>
      </c>
      <c r="E163" s="25">
        <v>24.12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2.3220638292984481E-3</v>
      </c>
      <c r="Q163" s="27">
        <v>0</v>
      </c>
      <c r="R163" s="27">
        <v>5.8699502582553907E-3</v>
      </c>
      <c r="S163" s="27">
        <v>5.899752803862051E-3</v>
      </c>
      <c r="T163" s="27">
        <v>2.0234288537974189E-3</v>
      </c>
      <c r="U163" s="27">
        <v>1.0860233542430899E-3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</row>
    <row r="164" spans="1:27">
      <c r="A164" s="20">
        <v>162</v>
      </c>
      <c r="B164" s="20" t="s">
        <v>24</v>
      </c>
      <c r="C164" s="20" t="s">
        <v>186</v>
      </c>
      <c r="D164" s="25">
        <v>351.73779999999999</v>
      </c>
      <c r="E164" s="25">
        <v>20.03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2.5886279201053457E-2</v>
      </c>
      <c r="W164" s="27">
        <v>2.3858951933134975E-2</v>
      </c>
      <c r="X164" s="27">
        <v>0</v>
      </c>
      <c r="Y164" s="27">
        <v>0</v>
      </c>
      <c r="Z164" s="27">
        <v>0</v>
      </c>
      <c r="AA164" s="27">
        <v>0</v>
      </c>
    </row>
    <row r="165" spans="1:27">
      <c r="A165" s="20">
        <v>163</v>
      </c>
      <c r="B165" s="20" t="s">
        <v>24</v>
      </c>
      <c r="C165" s="20" t="s">
        <v>187</v>
      </c>
      <c r="D165" s="25">
        <v>351.75799999999998</v>
      </c>
      <c r="E165" s="25">
        <v>21.79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2.3084046303025749E-3</v>
      </c>
      <c r="Q165" s="27">
        <v>4.0393694606968436E-3</v>
      </c>
      <c r="R165" s="27">
        <v>1.8863265100524723E-3</v>
      </c>
      <c r="S165" s="27">
        <v>4.5082483074573871E-3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</row>
    <row r="166" spans="1:27">
      <c r="A166" s="20">
        <v>164</v>
      </c>
      <c r="B166" s="20" t="s">
        <v>24</v>
      </c>
      <c r="C166" s="20" t="s">
        <v>188</v>
      </c>
      <c r="D166" s="25">
        <v>353.76</v>
      </c>
      <c r="E166" s="25">
        <v>20.41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3.8139215375492835E-2</v>
      </c>
      <c r="Y166" s="27">
        <v>4.1931809575310959E-2</v>
      </c>
      <c r="Z166" s="27">
        <v>0</v>
      </c>
      <c r="AA166" s="27">
        <v>0</v>
      </c>
    </row>
    <row r="167" spans="1:27">
      <c r="A167" s="20">
        <v>165</v>
      </c>
      <c r="B167" s="20" t="s">
        <v>24</v>
      </c>
      <c r="C167" s="20" t="s">
        <v>189</v>
      </c>
      <c r="D167" s="25">
        <v>354.24</v>
      </c>
      <c r="E167" s="25">
        <v>20.55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1.489603509254592E-3</v>
      </c>
      <c r="Y167" s="27">
        <v>0</v>
      </c>
      <c r="Z167" s="27">
        <v>0</v>
      </c>
      <c r="AA167" s="27">
        <v>0</v>
      </c>
    </row>
    <row r="168" spans="1:27">
      <c r="A168" s="20">
        <v>166</v>
      </c>
      <c r="B168" s="20" t="s">
        <v>24</v>
      </c>
      <c r="C168" s="20" t="s">
        <v>190</v>
      </c>
      <c r="D168" s="25">
        <v>355.68099999999998</v>
      </c>
      <c r="E168" s="25">
        <v>23.45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2.2358854500769318E-3</v>
      </c>
      <c r="P168" s="27">
        <v>6.6725187094840701E-3</v>
      </c>
      <c r="Q168" s="27">
        <v>5.6013558528727816E-3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</row>
    <row r="169" spans="1:27">
      <c r="A169" s="20">
        <v>167</v>
      </c>
      <c r="B169" s="20" t="s">
        <v>24</v>
      </c>
      <c r="C169" s="20" t="s">
        <v>191</v>
      </c>
      <c r="D169" s="25">
        <v>363.72</v>
      </c>
      <c r="E169" s="25">
        <v>25.52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4.9430179170158054E-4</v>
      </c>
      <c r="M169" s="27">
        <v>0</v>
      </c>
      <c r="N169" s="27">
        <v>1.3151170923562628E-2</v>
      </c>
      <c r="O169" s="27">
        <v>1.6441210593664397E-2</v>
      </c>
      <c r="P169" s="27">
        <v>4.2287360505335214E-2</v>
      </c>
      <c r="Q169" s="27">
        <v>4.5949321491947019E-2</v>
      </c>
      <c r="R169" s="27">
        <v>1.3297360891587002E-2</v>
      </c>
      <c r="S169" s="27">
        <v>1.3631464938522679E-2</v>
      </c>
      <c r="T169" s="27">
        <v>0</v>
      </c>
      <c r="U169" s="27">
        <v>0</v>
      </c>
      <c r="V169" s="27">
        <v>5.4414791173075959E-3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</row>
    <row r="170" spans="1:27">
      <c r="A170" s="20">
        <v>168</v>
      </c>
      <c r="B170" s="20" t="s">
        <v>24</v>
      </c>
      <c r="C170" s="20" t="s">
        <v>192</v>
      </c>
      <c r="D170" s="25">
        <v>365.72109999999998</v>
      </c>
      <c r="E170" s="25">
        <v>20.98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6.2149355431223173E-4</v>
      </c>
      <c r="Q170" s="27">
        <v>0</v>
      </c>
      <c r="R170" s="27">
        <v>0</v>
      </c>
      <c r="S170" s="27">
        <v>1.142617513307895E-3</v>
      </c>
      <c r="T170" s="27">
        <v>0</v>
      </c>
      <c r="U170" s="27">
        <v>1.5398838604939334E-3</v>
      </c>
      <c r="V170" s="27">
        <v>0</v>
      </c>
      <c r="W170" s="27">
        <v>0</v>
      </c>
      <c r="X170" s="27">
        <v>1.6618350560342922E-2</v>
      </c>
      <c r="Y170" s="27">
        <v>1.8550255194407506E-2</v>
      </c>
      <c r="Z170" s="27">
        <v>0</v>
      </c>
      <c r="AA170" s="27">
        <v>0</v>
      </c>
    </row>
    <row r="171" spans="1:27">
      <c r="A171" s="20">
        <v>169</v>
      </c>
      <c r="B171" s="20" t="s">
        <v>24</v>
      </c>
      <c r="C171" s="20" t="s">
        <v>193</v>
      </c>
      <c r="D171" s="25">
        <v>367.68</v>
      </c>
      <c r="E171" s="25">
        <v>18.68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1.1925367645666091E-3</v>
      </c>
      <c r="Y171" s="27">
        <v>0</v>
      </c>
      <c r="Z171" s="27">
        <v>1.9472815993016312E-2</v>
      </c>
      <c r="AA171" s="27">
        <v>1.8880290591195101E-2</v>
      </c>
    </row>
    <row r="172" spans="1:27">
      <c r="A172" s="20">
        <v>170</v>
      </c>
      <c r="B172" s="20" t="s">
        <v>24</v>
      </c>
      <c r="C172" s="20" t="s">
        <v>194</v>
      </c>
      <c r="D172" s="25">
        <v>381.72</v>
      </c>
      <c r="E172" s="25">
        <v>20.309999999999999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6.2985482448308469E-2</v>
      </c>
      <c r="W172" s="27">
        <v>5.6649437112779685E-2</v>
      </c>
      <c r="X172" s="27">
        <v>2.3570138405551804E-3</v>
      </c>
      <c r="Y172" s="27">
        <v>7.3490424670978058E-3</v>
      </c>
      <c r="Z172" s="27">
        <v>0</v>
      </c>
      <c r="AA172" s="27">
        <v>0</v>
      </c>
    </row>
    <row r="173" spans="1:27">
      <c r="A173" s="20">
        <v>171</v>
      </c>
      <c r="B173" s="20" t="s">
        <v>24</v>
      </c>
      <c r="C173" s="20" t="s">
        <v>195</v>
      </c>
      <c r="D173" s="25">
        <v>383.68959999999998</v>
      </c>
      <c r="E173" s="25">
        <v>22.4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9.4342111506147339E-3</v>
      </c>
      <c r="O173" s="27">
        <v>8.8636888265007617E-3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</row>
    <row r="174" spans="1:27">
      <c r="A174" s="20">
        <v>172</v>
      </c>
      <c r="B174" s="20" t="s">
        <v>24</v>
      </c>
      <c r="C174" s="20" t="s">
        <v>196</v>
      </c>
      <c r="D174" s="25">
        <v>385.68</v>
      </c>
      <c r="E174" s="25">
        <v>26.82</v>
      </c>
      <c r="F174" s="27">
        <v>0</v>
      </c>
      <c r="G174" s="27">
        <v>0</v>
      </c>
      <c r="H174" s="27">
        <v>3.5024132370276004E-2</v>
      </c>
      <c r="I174" s="27">
        <v>2.0986229483025372E-2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</row>
    <row r="175" spans="1:27">
      <c r="A175" s="20">
        <v>173</v>
      </c>
      <c r="B175" s="20" t="s">
        <v>24</v>
      </c>
      <c r="C175" s="20" t="s">
        <v>197</v>
      </c>
      <c r="D175" s="25">
        <v>385.80680000000001</v>
      </c>
      <c r="E175" s="25">
        <v>23.33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8.4346797182607344E-3</v>
      </c>
      <c r="U175" s="27">
        <v>8.1289658530285022E-3</v>
      </c>
      <c r="V175" s="27">
        <v>3.5227486076599545E-3</v>
      </c>
      <c r="W175" s="27">
        <v>3.7896072478652162E-3</v>
      </c>
      <c r="X175" s="27">
        <v>0</v>
      </c>
      <c r="Y175" s="27">
        <v>0</v>
      </c>
      <c r="Z175" s="27">
        <v>0</v>
      </c>
      <c r="AA175" s="27">
        <v>0</v>
      </c>
    </row>
    <row r="176" spans="1:27">
      <c r="A176" s="20">
        <v>174</v>
      </c>
      <c r="B176" s="20" t="s">
        <v>24</v>
      </c>
      <c r="C176" s="20" t="s">
        <v>198</v>
      </c>
      <c r="D176" s="25">
        <v>425.7296</v>
      </c>
      <c r="E176" s="25">
        <v>16.77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2.2139516407457963E-3</v>
      </c>
      <c r="S176" s="27">
        <v>1.419787108120206E-3</v>
      </c>
      <c r="T176" s="27">
        <v>1.7829370199683354E-2</v>
      </c>
      <c r="U176" s="27">
        <v>0</v>
      </c>
      <c r="V176" s="27">
        <v>3.1674281429103913E-3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</row>
    <row r="177" spans="1:27">
      <c r="A177" s="20">
        <v>175</v>
      </c>
      <c r="B177" s="20" t="s">
        <v>24</v>
      </c>
      <c r="C177" s="20" t="s">
        <v>199</v>
      </c>
      <c r="D177" s="25">
        <v>425.76</v>
      </c>
      <c r="E177" s="25">
        <v>17.02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2.947385171956988E-3</v>
      </c>
      <c r="S177" s="27">
        <v>2.2399828478709225E-3</v>
      </c>
      <c r="T177" s="27">
        <v>0</v>
      </c>
      <c r="U177" s="27">
        <v>1.7543870229218345E-2</v>
      </c>
      <c r="V177" s="27">
        <v>0</v>
      </c>
      <c r="W177" s="27">
        <v>2.2426168918873606E-3</v>
      </c>
      <c r="X177" s="27">
        <v>0</v>
      </c>
      <c r="Y177" s="27">
        <v>0</v>
      </c>
      <c r="Z177" s="27">
        <v>0</v>
      </c>
      <c r="AA177" s="27">
        <v>0</v>
      </c>
    </row>
    <row r="178" spans="1:27">
      <c r="A178" s="20">
        <v>176</v>
      </c>
      <c r="B178" s="20" t="s">
        <v>24</v>
      </c>
      <c r="C178" s="20" t="s">
        <v>200</v>
      </c>
      <c r="D178" s="25">
        <v>453.6</v>
      </c>
      <c r="E178" s="25">
        <v>23.56</v>
      </c>
      <c r="F178" s="27">
        <v>0</v>
      </c>
      <c r="G178" s="27">
        <v>0</v>
      </c>
      <c r="H178" s="27">
        <v>0</v>
      </c>
      <c r="I178" s="27">
        <v>6.7038555344513168E-2</v>
      </c>
      <c r="J178" s="27">
        <v>7.546971639062483E-2</v>
      </c>
      <c r="K178" s="27">
        <v>7.508549929780868E-2</v>
      </c>
      <c r="L178" s="27">
        <v>6.6626351013621646E-2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</row>
    <row r="179" spans="1:27">
      <c r="A179" s="20">
        <v>177</v>
      </c>
      <c r="B179" s="20" t="s">
        <v>24</v>
      </c>
      <c r="C179" s="20" t="s">
        <v>201</v>
      </c>
      <c r="D179" s="25">
        <v>475.79629999999997</v>
      </c>
      <c r="E179" s="25">
        <v>18.38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1.921547537100288E-2</v>
      </c>
      <c r="AA179" s="27">
        <v>2.0362142873620915E-2</v>
      </c>
    </row>
    <row r="180" spans="1:27">
      <c r="A180" s="20">
        <v>178</v>
      </c>
      <c r="B180" s="20" t="s">
        <v>24</v>
      </c>
      <c r="C180" s="20" t="s">
        <v>202</v>
      </c>
      <c r="D180" s="25">
        <v>485.64</v>
      </c>
      <c r="E180" s="25">
        <v>23.57</v>
      </c>
      <c r="F180" s="27">
        <v>0</v>
      </c>
      <c r="G180" s="27">
        <v>0</v>
      </c>
      <c r="H180" s="27">
        <v>0</v>
      </c>
      <c r="I180" s="27">
        <v>0.25621717926632481</v>
      </c>
      <c r="J180" s="27">
        <v>0.26670021713652609</v>
      </c>
      <c r="K180" s="27">
        <v>0.26640166211137062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</row>
    <row r="181" spans="1:27">
      <c r="A181" s="20">
        <v>179</v>
      </c>
      <c r="B181" s="20" t="s">
        <v>24</v>
      </c>
      <c r="C181" s="20" t="s">
        <v>203</v>
      </c>
      <c r="D181" s="25">
        <v>485.64</v>
      </c>
      <c r="E181" s="25">
        <v>23.8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0.23932370801227637</v>
      </c>
      <c r="M181" s="27">
        <v>1.8038574352097199E-3</v>
      </c>
      <c r="N181" s="27">
        <v>1.2315228163381575E-3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</row>
    <row r="182" spans="1:27">
      <c r="A182" s="20">
        <v>180</v>
      </c>
      <c r="B182" s="20" t="s">
        <v>24</v>
      </c>
      <c r="C182" s="20" t="s">
        <v>204</v>
      </c>
      <c r="D182" s="25">
        <v>493.75369999999998</v>
      </c>
      <c r="E182" s="25">
        <v>20.63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7.6150034401993227E-3</v>
      </c>
      <c r="Q182" s="27">
        <v>7.8680523847746067E-3</v>
      </c>
      <c r="R182" s="27">
        <v>1.9607868882200521E-3</v>
      </c>
      <c r="S182" s="27">
        <v>1.2953436165718214E-3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</row>
    <row r="183" spans="1:27">
      <c r="A183" s="20">
        <v>181</v>
      </c>
      <c r="B183" s="20" t="s">
        <v>205</v>
      </c>
      <c r="C183" s="20" t="s">
        <v>206</v>
      </c>
      <c r="D183" s="25">
        <v>103.44</v>
      </c>
      <c r="E183" s="25">
        <v>25.78</v>
      </c>
      <c r="F183" s="27">
        <v>0</v>
      </c>
      <c r="G183" s="27">
        <v>0</v>
      </c>
      <c r="H183" s="27">
        <v>0</v>
      </c>
      <c r="I183" s="27">
        <v>0</v>
      </c>
      <c r="J183" s="27">
        <v>2.5378533216190977E-3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</row>
    <row r="184" spans="1:27">
      <c r="A184" s="20">
        <v>182</v>
      </c>
      <c r="B184" s="20" t="s">
        <v>205</v>
      </c>
      <c r="C184" s="20" t="s">
        <v>207</v>
      </c>
      <c r="D184" s="25">
        <v>105.24</v>
      </c>
      <c r="E184" s="25">
        <v>25.54</v>
      </c>
      <c r="F184" s="27">
        <v>0</v>
      </c>
      <c r="G184" s="27">
        <v>0</v>
      </c>
      <c r="H184" s="27">
        <v>4.1219942704666338E-3</v>
      </c>
      <c r="I184" s="27">
        <v>2.5315460386369343E-3</v>
      </c>
      <c r="J184" s="27">
        <v>0</v>
      </c>
      <c r="K184" s="27">
        <v>1.1041237155575759E-2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</row>
    <row r="185" spans="1:27">
      <c r="A185" s="20">
        <v>183</v>
      </c>
      <c r="B185" s="20" t="s">
        <v>205</v>
      </c>
      <c r="C185" s="20" t="s">
        <v>208</v>
      </c>
      <c r="D185" s="25">
        <v>105.36</v>
      </c>
      <c r="E185" s="25">
        <v>25.78</v>
      </c>
      <c r="F185" s="27">
        <v>0</v>
      </c>
      <c r="G185" s="27">
        <v>0</v>
      </c>
      <c r="H185" s="27">
        <v>0</v>
      </c>
      <c r="I185" s="27">
        <v>0</v>
      </c>
      <c r="J185" s="27">
        <v>1.1888890618061173E-2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</row>
    <row r="186" spans="1:27">
      <c r="A186" s="20">
        <v>184</v>
      </c>
      <c r="B186" s="20" t="s">
        <v>205</v>
      </c>
      <c r="C186" s="20" t="s">
        <v>209</v>
      </c>
      <c r="D186" s="25">
        <v>105.36</v>
      </c>
      <c r="E186" s="25">
        <v>26.24</v>
      </c>
      <c r="F186" s="27">
        <v>0</v>
      </c>
      <c r="G186" s="27">
        <v>0</v>
      </c>
      <c r="H186" s="27">
        <v>2.095308581830068E-2</v>
      </c>
      <c r="I186" s="27">
        <v>1.4293665062715309E-2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</row>
    <row r="187" spans="1:27">
      <c r="A187" s="20">
        <v>185</v>
      </c>
      <c r="B187" s="20" t="s">
        <v>205</v>
      </c>
      <c r="C187" s="20" t="s">
        <v>210</v>
      </c>
      <c r="D187" s="25">
        <v>107.4</v>
      </c>
      <c r="E187" s="25">
        <v>25.46</v>
      </c>
      <c r="F187" s="27">
        <v>0</v>
      </c>
      <c r="G187" s="27">
        <v>0</v>
      </c>
      <c r="H187" s="27">
        <v>0</v>
      </c>
      <c r="I187" s="27">
        <v>1.6668711528442137E-3</v>
      </c>
      <c r="J187" s="27">
        <v>0</v>
      </c>
      <c r="K187" s="27">
        <v>1.8529817454371621E-2</v>
      </c>
      <c r="L187" s="27">
        <v>5.0421911769502395E-4</v>
      </c>
      <c r="M187" s="27">
        <v>5.7605160825806886E-4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</row>
    <row r="188" spans="1:27">
      <c r="A188" s="20">
        <v>186</v>
      </c>
      <c r="B188" s="20" t="s">
        <v>205</v>
      </c>
      <c r="C188" s="20" t="s">
        <v>211</v>
      </c>
      <c r="D188" s="25">
        <v>107.4</v>
      </c>
      <c r="E188" s="25">
        <v>25.78</v>
      </c>
      <c r="F188" s="27">
        <v>0</v>
      </c>
      <c r="G188" s="27">
        <v>0</v>
      </c>
      <c r="H188" s="27">
        <v>0</v>
      </c>
      <c r="I188" s="27">
        <v>0</v>
      </c>
      <c r="J188" s="27">
        <v>1.7542219006313892E-2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</row>
    <row r="189" spans="1:27">
      <c r="A189" s="20">
        <v>187</v>
      </c>
      <c r="B189" s="20" t="s">
        <v>205</v>
      </c>
      <c r="C189" s="20" t="s">
        <v>212</v>
      </c>
      <c r="D189" s="25">
        <v>107.4</v>
      </c>
      <c r="E189" s="25">
        <v>26.2</v>
      </c>
      <c r="F189" s="27">
        <v>0</v>
      </c>
      <c r="G189" s="27">
        <v>0</v>
      </c>
      <c r="H189" s="27">
        <v>8.6892665070264531E-3</v>
      </c>
      <c r="I189" s="27">
        <v>7.5134291262173632E-3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</row>
    <row r="190" spans="1:27">
      <c r="A190" s="20">
        <v>188</v>
      </c>
      <c r="B190" s="20" t="s">
        <v>205</v>
      </c>
      <c r="C190" s="20" t="s">
        <v>213</v>
      </c>
      <c r="D190" s="25">
        <v>109.2</v>
      </c>
      <c r="E190" s="25">
        <v>22.63</v>
      </c>
      <c r="F190" s="27">
        <v>0</v>
      </c>
      <c r="G190" s="27">
        <v>0</v>
      </c>
      <c r="H190" s="27">
        <v>0</v>
      </c>
      <c r="I190" s="27">
        <v>0</v>
      </c>
      <c r="J190" s="27">
        <v>9.2922783388368537E-3</v>
      </c>
      <c r="K190" s="27">
        <v>1.016717696776542E-2</v>
      </c>
      <c r="L190" s="27">
        <v>2.835297412558072E-4</v>
      </c>
      <c r="M190" s="27">
        <v>4.3843248196947322E-4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</row>
    <row r="191" spans="1:27">
      <c r="A191" s="20">
        <v>189</v>
      </c>
      <c r="B191" s="20" t="s">
        <v>205</v>
      </c>
      <c r="C191" s="20" t="s">
        <v>214</v>
      </c>
      <c r="D191" s="25">
        <v>109.32</v>
      </c>
      <c r="E191" s="25">
        <v>23.05</v>
      </c>
      <c r="F191" s="27">
        <v>0</v>
      </c>
      <c r="G191" s="27">
        <v>0</v>
      </c>
      <c r="H191" s="27">
        <v>3.199602151567797E-4</v>
      </c>
      <c r="I191" s="27">
        <v>0</v>
      </c>
      <c r="J191" s="27">
        <v>3.895429910746124E-4</v>
      </c>
      <c r="K191" s="27">
        <v>6.8319129054164227E-4</v>
      </c>
      <c r="L191" s="27">
        <v>3.7158854295296045E-3</v>
      </c>
      <c r="M191" s="27">
        <v>4.2323351987704882E-3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</row>
    <row r="192" spans="1:27">
      <c r="A192" s="20">
        <v>190</v>
      </c>
      <c r="B192" s="20" t="s">
        <v>205</v>
      </c>
      <c r="C192" s="20" t="s">
        <v>215</v>
      </c>
      <c r="D192" s="25">
        <v>109.32</v>
      </c>
      <c r="E192" s="25">
        <v>26.2</v>
      </c>
      <c r="F192" s="27">
        <v>0</v>
      </c>
      <c r="G192" s="27">
        <v>0</v>
      </c>
      <c r="H192" s="27">
        <v>1.7258998376905435E-2</v>
      </c>
      <c r="I192" s="27">
        <v>1.6631615898760572E-2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</row>
    <row r="193" spans="1:27">
      <c r="A193" s="20">
        <v>191</v>
      </c>
      <c r="B193" s="20" t="s">
        <v>205</v>
      </c>
      <c r="C193" s="20" t="s">
        <v>216</v>
      </c>
      <c r="D193" s="25">
        <v>109.44</v>
      </c>
      <c r="E193" s="25">
        <v>25.46</v>
      </c>
      <c r="F193" s="27">
        <v>0</v>
      </c>
      <c r="G193" s="27">
        <v>0</v>
      </c>
      <c r="H193" s="27">
        <v>7.8231870953864762E-4</v>
      </c>
      <c r="I193" s="27">
        <v>0</v>
      </c>
      <c r="J193" s="27">
        <v>0</v>
      </c>
      <c r="K193" s="27">
        <v>2.3806351546465317E-2</v>
      </c>
      <c r="L193" s="27">
        <v>8.7228411162076837E-4</v>
      </c>
      <c r="M193" s="27">
        <v>1.3331596064267077E-3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</row>
    <row r="194" spans="1:27">
      <c r="A194" s="20">
        <v>192</v>
      </c>
      <c r="B194" s="20" t="s">
        <v>205</v>
      </c>
      <c r="C194" s="20" t="s">
        <v>217</v>
      </c>
      <c r="D194" s="25">
        <v>109.44</v>
      </c>
      <c r="E194" s="25">
        <v>25.78</v>
      </c>
      <c r="F194" s="27">
        <v>0</v>
      </c>
      <c r="G194" s="27">
        <v>0</v>
      </c>
      <c r="H194" s="27">
        <v>1.3094829514045862E-3</v>
      </c>
      <c r="I194" s="27">
        <v>0</v>
      </c>
      <c r="J194" s="27">
        <v>2.1552550613764626E-2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</row>
    <row r="195" spans="1:27">
      <c r="A195" s="20">
        <v>193</v>
      </c>
      <c r="B195" s="20" t="s">
        <v>205</v>
      </c>
      <c r="C195" s="20" t="s">
        <v>218</v>
      </c>
      <c r="D195" s="25">
        <v>109.44</v>
      </c>
      <c r="E195" s="25">
        <v>26.7</v>
      </c>
      <c r="F195" s="27">
        <v>0</v>
      </c>
      <c r="G195" s="27">
        <v>0</v>
      </c>
      <c r="H195" s="27">
        <v>0</v>
      </c>
      <c r="I195" s="27">
        <v>1.2426346729923921E-3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</row>
    <row r="196" spans="1:27">
      <c r="A196" s="20">
        <v>194</v>
      </c>
      <c r="B196" s="20" t="s">
        <v>205</v>
      </c>
      <c r="C196" s="20" t="s">
        <v>219</v>
      </c>
      <c r="D196" s="25">
        <v>111.36</v>
      </c>
      <c r="E196" s="25">
        <v>25.46</v>
      </c>
      <c r="F196" s="27">
        <v>0</v>
      </c>
      <c r="G196" s="27">
        <v>2.7764231067792821E-3</v>
      </c>
      <c r="H196" s="27">
        <v>7.1373504852411535E-4</v>
      </c>
      <c r="I196" s="27">
        <v>6.0650779235528929E-4</v>
      </c>
      <c r="J196" s="27">
        <v>0</v>
      </c>
      <c r="K196" s="27">
        <v>1.5910549465090091E-2</v>
      </c>
      <c r="L196" s="27">
        <v>7.9635200413405481E-4</v>
      </c>
      <c r="M196" s="27">
        <v>1.826427392191992E-3</v>
      </c>
      <c r="N196" s="27">
        <v>6.8880532982612303E-4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1.9837281807096323E-4</v>
      </c>
      <c r="U196" s="27">
        <v>0</v>
      </c>
      <c r="V196" s="27">
        <v>0</v>
      </c>
      <c r="W196" s="27">
        <v>0</v>
      </c>
      <c r="X196" s="27">
        <v>1.4806889317073467E-3</v>
      </c>
      <c r="Y196" s="27">
        <v>0</v>
      </c>
      <c r="Z196" s="27">
        <v>0</v>
      </c>
      <c r="AA196" s="27">
        <v>0</v>
      </c>
    </row>
    <row r="197" spans="1:27">
      <c r="A197" s="20">
        <v>195</v>
      </c>
      <c r="B197" s="20" t="s">
        <v>205</v>
      </c>
      <c r="C197" s="20" t="s">
        <v>220</v>
      </c>
      <c r="D197" s="25">
        <v>111.36</v>
      </c>
      <c r="E197" s="25">
        <v>25.78</v>
      </c>
      <c r="F197" s="27">
        <v>0</v>
      </c>
      <c r="G197" s="27">
        <v>0</v>
      </c>
      <c r="H197" s="27">
        <v>0</v>
      </c>
      <c r="I197" s="27">
        <v>1.5857604187801704E-4</v>
      </c>
      <c r="J197" s="27">
        <v>1.5811655966494524E-2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</row>
    <row r="198" spans="1:27">
      <c r="A198" s="20">
        <v>196</v>
      </c>
      <c r="B198" s="20" t="s">
        <v>205</v>
      </c>
      <c r="C198" s="20" t="s">
        <v>221</v>
      </c>
      <c r="D198" s="25">
        <v>111.36</v>
      </c>
      <c r="E198" s="25">
        <v>26.24</v>
      </c>
      <c r="F198" s="27">
        <v>0</v>
      </c>
      <c r="G198" s="27">
        <v>0</v>
      </c>
      <c r="H198" s="27">
        <v>2.235532235905276E-2</v>
      </c>
      <c r="I198" s="27">
        <v>8.6257973401527854E-3</v>
      </c>
      <c r="J198" s="27">
        <v>0</v>
      </c>
      <c r="K198" s="27">
        <v>2.3694645213091113E-3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</row>
    <row r="199" spans="1:27">
      <c r="A199" s="20">
        <v>197</v>
      </c>
      <c r="B199" s="20" t="s">
        <v>205</v>
      </c>
      <c r="C199" s="20" t="s">
        <v>222</v>
      </c>
      <c r="D199" s="25">
        <v>111.36</v>
      </c>
      <c r="E199" s="25">
        <v>26.7</v>
      </c>
      <c r="F199" s="27">
        <v>0</v>
      </c>
      <c r="G199" s="27">
        <v>0</v>
      </c>
      <c r="H199" s="27">
        <v>0</v>
      </c>
      <c r="I199" s="27">
        <v>7.8354706379313039E-3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</row>
    <row r="200" spans="1:27">
      <c r="A200" s="20">
        <v>198</v>
      </c>
      <c r="B200" s="20" t="s">
        <v>205</v>
      </c>
      <c r="C200" s="20" t="s">
        <v>223</v>
      </c>
      <c r="D200" s="25">
        <v>116.28</v>
      </c>
      <c r="E200" s="25">
        <v>26.65</v>
      </c>
      <c r="F200" s="27">
        <v>0</v>
      </c>
      <c r="G200" s="27">
        <v>0</v>
      </c>
      <c r="H200" s="27">
        <v>0</v>
      </c>
      <c r="I200" s="27">
        <v>1.0916749553868895E-4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</row>
    <row r="201" spans="1:27">
      <c r="A201" s="20">
        <v>199</v>
      </c>
      <c r="B201" s="20" t="s">
        <v>205</v>
      </c>
      <c r="C201" s="20" t="s">
        <v>224</v>
      </c>
      <c r="D201" s="25">
        <v>117.2831</v>
      </c>
      <c r="E201" s="25">
        <v>25.97</v>
      </c>
      <c r="F201" s="27">
        <v>0</v>
      </c>
      <c r="G201" s="27">
        <v>0</v>
      </c>
      <c r="H201" s="27">
        <v>0</v>
      </c>
      <c r="I201" s="27">
        <v>6.9963899908014472E-4</v>
      </c>
      <c r="J201" s="27">
        <v>4.3390841222055443E-3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</row>
    <row r="202" spans="1:27">
      <c r="A202" s="20">
        <v>200</v>
      </c>
      <c r="B202" s="20" t="s">
        <v>205</v>
      </c>
      <c r="C202" s="20" t="s">
        <v>225</v>
      </c>
      <c r="D202" s="25">
        <v>117.36</v>
      </c>
      <c r="E202" s="25">
        <v>25.46</v>
      </c>
      <c r="F202" s="27">
        <v>0</v>
      </c>
      <c r="G202" s="27">
        <v>0</v>
      </c>
      <c r="H202" s="27">
        <v>4.2196388047924081E-4</v>
      </c>
      <c r="I202" s="27">
        <v>0</v>
      </c>
      <c r="J202" s="27">
        <v>0</v>
      </c>
      <c r="K202" s="27">
        <v>4.8808761196466105E-3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</row>
    <row r="203" spans="1:27">
      <c r="A203" s="20">
        <v>201</v>
      </c>
      <c r="B203" s="20" t="s">
        <v>205</v>
      </c>
      <c r="C203" s="20" t="s">
        <v>226</v>
      </c>
      <c r="D203" s="25">
        <v>119.16</v>
      </c>
      <c r="E203" s="25">
        <v>21.59</v>
      </c>
      <c r="F203" s="27">
        <v>0</v>
      </c>
      <c r="G203" s="27">
        <v>0</v>
      </c>
      <c r="H203" s="27">
        <v>0</v>
      </c>
      <c r="I203" s="27">
        <v>0</v>
      </c>
      <c r="J203" s="27">
        <v>5.0252972371825164E-3</v>
      </c>
      <c r="K203" s="27">
        <v>6.3342273155054772E-3</v>
      </c>
      <c r="L203" s="27">
        <v>0</v>
      </c>
      <c r="M203" s="27">
        <v>2.8985260626938772E-4</v>
      </c>
      <c r="N203" s="27">
        <v>1.1140925370850889E-2</v>
      </c>
      <c r="O203" s="27">
        <v>1.4107417738177822E-2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</row>
    <row r="204" spans="1:27">
      <c r="A204" s="20">
        <v>202</v>
      </c>
      <c r="B204" s="20" t="s">
        <v>205</v>
      </c>
      <c r="C204" s="20" t="s">
        <v>227</v>
      </c>
      <c r="D204" s="25">
        <v>119.4</v>
      </c>
      <c r="E204" s="25">
        <v>25.46</v>
      </c>
      <c r="F204" s="27">
        <v>0</v>
      </c>
      <c r="G204" s="27">
        <v>0</v>
      </c>
      <c r="H204" s="27">
        <v>4.3765675206731177E-4</v>
      </c>
      <c r="I204" s="27">
        <v>2.2341906130112573E-3</v>
      </c>
      <c r="J204" s="27">
        <v>0</v>
      </c>
      <c r="K204" s="27">
        <v>2.1191214192215143E-2</v>
      </c>
      <c r="L204" s="27">
        <v>0</v>
      </c>
      <c r="M204" s="27">
        <v>7.2544342773584857E-4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</row>
    <row r="205" spans="1:27">
      <c r="A205" s="20">
        <v>203</v>
      </c>
      <c r="B205" s="20" t="s">
        <v>205</v>
      </c>
      <c r="C205" s="20" t="s">
        <v>228</v>
      </c>
      <c r="D205" s="25">
        <v>119.4</v>
      </c>
      <c r="E205" s="25">
        <v>25.79</v>
      </c>
      <c r="F205" s="27">
        <v>0</v>
      </c>
      <c r="G205" s="27">
        <v>0</v>
      </c>
      <c r="H205" s="27">
        <v>2.8987183654787165E-2</v>
      </c>
      <c r="I205" s="27">
        <v>2.1268847572707784E-2</v>
      </c>
      <c r="J205" s="27">
        <v>1.8634478673359742E-2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</row>
    <row r="206" spans="1:27">
      <c r="A206" s="20">
        <v>204</v>
      </c>
      <c r="B206" s="20" t="s">
        <v>205</v>
      </c>
      <c r="C206" s="20" t="s">
        <v>229</v>
      </c>
      <c r="D206" s="25">
        <v>121.2</v>
      </c>
      <c r="E206" s="25">
        <v>20.62</v>
      </c>
      <c r="F206" s="27">
        <v>0</v>
      </c>
      <c r="G206" s="27">
        <v>0</v>
      </c>
      <c r="H206" s="27">
        <v>1.4239827922508816E-4</v>
      </c>
      <c r="I206" s="27">
        <v>3.5223931141295165E-4</v>
      </c>
      <c r="J206" s="27">
        <v>0</v>
      </c>
      <c r="K206" s="27">
        <v>0</v>
      </c>
      <c r="L206" s="27">
        <v>3.339249318433954E-3</v>
      </c>
      <c r="M206" s="27">
        <v>4.1684146307119684E-3</v>
      </c>
      <c r="N206" s="27">
        <v>0</v>
      </c>
      <c r="O206" s="27">
        <v>0</v>
      </c>
      <c r="P206" s="27">
        <v>4.6113229047518084E-3</v>
      </c>
      <c r="Q206" s="27">
        <v>5.5760737646236846E-3</v>
      </c>
      <c r="R206" s="27">
        <v>7.0668748032424187E-3</v>
      </c>
      <c r="S206" s="27">
        <v>8.7621623385626488E-3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</row>
    <row r="207" spans="1:27">
      <c r="A207" s="20">
        <v>205</v>
      </c>
      <c r="B207" s="20" t="s">
        <v>205</v>
      </c>
      <c r="C207" s="20" t="s">
        <v>230</v>
      </c>
      <c r="D207" s="25">
        <v>121.2</v>
      </c>
      <c r="E207" s="25">
        <v>21.21</v>
      </c>
      <c r="F207" s="27">
        <v>0</v>
      </c>
      <c r="G207" s="27">
        <v>0</v>
      </c>
      <c r="H207" s="27">
        <v>0</v>
      </c>
      <c r="I207" s="27">
        <v>0</v>
      </c>
      <c r="J207" s="27">
        <v>2.9452686684216982E-3</v>
      </c>
      <c r="K207" s="27">
        <v>3.2962218966339028E-3</v>
      </c>
      <c r="L207" s="27">
        <v>5.2474509995282395E-3</v>
      </c>
      <c r="M207" s="27">
        <v>5.7026673481361681E-3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</row>
    <row r="208" spans="1:27">
      <c r="A208" s="20">
        <v>206</v>
      </c>
      <c r="B208" s="20" t="s">
        <v>205</v>
      </c>
      <c r="C208" s="20" t="s">
        <v>231</v>
      </c>
      <c r="D208" s="25">
        <v>121.32</v>
      </c>
      <c r="E208" s="25">
        <v>25.46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3.8083058776425996E-2</v>
      </c>
      <c r="L208" s="27">
        <v>7.534609419997014E-4</v>
      </c>
      <c r="M208" s="27">
        <v>1.2131770179059404E-3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</row>
    <row r="209" spans="1:27">
      <c r="A209" s="20">
        <v>207</v>
      </c>
      <c r="B209" s="20" t="s">
        <v>205</v>
      </c>
      <c r="C209" s="20" t="s">
        <v>232</v>
      </c>
      <c r="D209" s="25">
        <v>121.32</v>
      </c>
      <c r="E209" s="25">
        <v>25.92</v>
      </c>
      <c r="F209" s="27">
        <v>0</v>
      </c>
      <c r="G209" s="27">
        <v>0</v>
      </c>
      <c r="H209" s="27">
        <v>3.556780917783018E-2</v>
      </c>
      <c r="I209" s="27">
        <v>3.0824466698530211E-2</v>
      </c>
      <c r="J209" s="27">
        <v>3.4794091701129987E-2</v>
      </c>
      <c r="K209" s="27">
        <v>0</v>
      </c>
      <c r="L209" s="27">
        <v>0</v>
      </c>
      <c r="M209" s="27">
        <v>2.8944665023819809E-4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</row>
    <row r="210" spans="1:27">
      <c r="A210" s="20">
        <v>208</v>
      </c>
      <c r="B210" s="20" t="s">
        <v>205</v>
      </c>
      <c r="C210" s="20" t="s">
        <v>233</v>
      </c>
      <c r="D210" s="25">
        <v>123.24</v>
      </c>
      <c r="E210" s="25">
        <v>26.18</v>
      </c>
      <c r="F210" s="27">
        <v>0</v>
      </c>
      <c r="G210" s="27">
        <v>0</v>
      </c>
      <c r="H210" s="27">
        <v>0</v>
      </c>
      <c r="I210" s="27">
        <v>0</v>
      </c>
      <c r="J210" s="27">
        <v>4.4365079188074009E-3</v>
      </c>
      <c r="K210" s="27">
        <v>4.3347500817698852E-3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</row>
    <row r="211" spans="1:27">
      <c r="A211" s="20">
        <v>209</v>
      </c>
      <c r="B211" s="20" t="s">
        <v>205</v>
      </c>
      <c r="C211" s="20" t="s">
        <v>234</v>
      </c>
      <c r="D211" s="25">
        <v>125.28</v>
      </c>
      <c r="E211" s="25">
        <v>25.46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1.8510819951255383E-3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</row>
    <row r="212" spans="1:27">
      <c r="A212" s="20">
        <v>210</v>
      </c>
      <c r="B212" s="20" t="s">
        <v>205</v>
      </c>
      <c r="C212" s="20" t="s">
        <v>235</v>
      </c>
      <c r="D212" s="25">
        <v>125.52</v>
      </c>
      <c r="E212" s="25">
        <v>25.46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2.5639262320845801E-3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</row>
    <row r="213" spans="1:27">
      <c r="A213" s="20">
        <v>211</v>
      </c>
      <c r="B213" s="20" t="s">
        <v>205</v>
      </c>
      <c r="C213" s="20" t="s">
        <v>236</v>
      </c>
      <c r="D213" s="25">
        <v>125.52</v>
      </c>
      <c r="E213" s="25">
        <v>25.78</v>
      </c>
      <c r="F213" s="27">
        <v>0</v>
      </c>
      <c r="G213" s="27">
        <v>0</v>
      </c>
      <c r="H213" s="27">
        <v>0</v>
      </c>
      <c r="I213" s="27">
        <v>0</v>
      </c>
      <c r="J213" s="27">
        <v>4.031069666438976E-3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</row>
    <row r="214" spans="1:27">
      <c r="A214" s="20">
        <v>212</v>
      </c>
      <c r="B214" s="20" t="s">
        <v>205</v>
      </c>
      <c r="C214" s="20" t="s">
        <v>237</v>
      </c>
      <c r="D214" s="25">
        <v>128.28</v>
      </c>
      <c r="E214" s="25">
        <v>25.59</v>
      </c>
      <c r="F214" s="27">
        <v>0</v>
      </c>
      <c r="G214" s="27">
        <v>0</v>
      </c>
      <c r="H214" s="27">
        <v>3.658366179181981E-3</v>
      </c>
      <c r="I214" s="27">
        <v>2.025277357796687E-3</v>
      </c>
      <c r="J214" s="27">
        <v>3.5870989031362271E-4</v>
      </c>
      <c r="K214" s="27">
        <v>4.2539368304590118E-4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</row>
    <row r="215" spans="1:27">
      <c r="A215" s="20">
        <v>213</v>
      </c>
      <c r="B215" s="20" t="s">
        <v>205</v>
      </c>
      <c r="C215" s="20" t="s">
        <v>238</v>
      </c>
      <c r="D215" s="25">
        <v>129.12</v>
      </c>
      <c r="E215" s="25">
        <v>10.029999999999999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1.0236531784186169E-2</v>
      </c>
      <c r="Y215" s="27">
        <v>6.38309203223833E-3</v>
      </c>
      <c r="Z215" s="27">
        <v>4.320003502690057E-2</v>
      </c>
      <c r="AA215" s="27">
        <v>3.6227552078262885E-2</v>
      </c>
    </row>
    <row r="216" spans="1:27">
      <c r="A216" s="20">
        <v>214</v>
      </c>
      <c r="B216" s="20" t="s">
        <v>205</v>
      </c>
      <c r="C216" s="20" t="s">
        <v>239</v>
      </c>
      <c r="D216" s="25">
        <v>131.28</v>
      </c>
      <c r="E216" s="25">
        <v>21.03</v>
      </c>
      <c r="F216" s="27">
        <v>0</v>
      </c>
      <c r="G216" s="27">
        <v>0</v>
      </c>
      <c r="H216" s="27">
        <v>6.9687974200359471E-4</v>
      </c>
      <c r="I216" s="27">
        <v>2.6885018594261509E-4</v>
      </c>
      <c r="J216" s="27">
        <v>0</v>
      </c>
      <c r="K216" s="27">
        <v>0</v>
      </c>
      <c r="L216" s="27">
        <v>2.6016264043558332E-3</v>
      </c>
      <c r="M216" s="27">
        <v>2.9136816699507832E-3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</row>
    <row r="217" spans="1:27">
      <c r="A217" s="20">
        <v>215</v>
      </c>
      <c r="B217" s="20" t="s">
        <v>205</v>
      </c>
      <c r="C217" s="20" t="s">
        <v>240</v>
      </c>
      <c r="D217" s="25">
        <v>131.28</v>
      </c>
      <c r="E217" s="25">
        <v>24.86</v>
      </c>
      <c r="F217" s="27">
        <v>0</v>
      </c>
      <c r="G217" s="27">
        <v>0</v>
      </c>
      <c r="H217" s="27">
        <v>1.0196070608648876E-2</v>
      </c>
      <c r="I217" s="27">
        <v>8.4358079767604989E-3</v>
      </c>
      <c r="J217" s="27">
        <v>1.5826773394046268E-3</v>
      </c>
      <c r="K217" s="27">
        <v>1.8912259569827097E-3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</row>
    <row r="218" spans="1:27">
      <c r="A218" s="20">
        <v>216</v>
      </c>
      <c r="B218" s="20" t="s">
        <v>205</v>
      </c>
      <c r="C218" s="20" t="s">
        <v>241</v>
      </c>
      <c r="D218" s="25">
        <v>131.4</v>
      </c>
      <c r="E218" s="25">
        <v>26.48</v>
      </c>
      <c r="F218" s="27">
        <v>0</v>
      </c>
      <c r="G218" s="27">
        <v>0</v>
      </c>
      <c r="H218" s="27">
        <v>0</v>
      </c>
      <c r="I218" s="27">
        <v>3.2387234160835923E-3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</row>
    <row r="219" spans="1:27">
      <c r="A219" s="20">
        <v>217</v>
      </c>
      <c r="B219" s="20" t="s">
        <v>205</v>
      </c>
      <c r="C219" s="20" t="s">
        <v>242</v>
      </c>
      <c r="D219" s="25">
        <v>131.52000000000001</v>
      </c>
      <c r="E219" s="25">
        <v>25.78</v>
      </c>
      <c r="F219" s="27">
        <v>0</v>
      </c>
      <c r="G219" s="27">
        <v>0</v>
      </c>
      <c r="H219" s="27">
        <v>4.3566713570214917E-3</v>
      </c>
      <c r="I219" s="27">
        <v>4.0418659987657426E-4</v>
      </c>
      <c r="J219" s="27">
        <v>6.0035900529066414E-3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</row>
    <row r="220" spans="1:27">
      <c r="A220" s="20">
        <v>218</v>
      </c>
      <c r="B220" s="20" t="s">
        <v>205</v>
      </c>
      <c r="C220" s="20" t="s">
        <v>243</v>
      </c>
      <c r="D220" s="25">
        <v>133.19999999999999</v>
      </c>
      <c r="E220" s="25">
        <v>16.25</v>
      </c>
      <c r="F220" s="27">
        <v>5.2360007562748667E-2</v>
      </c>
      <c r="G220" s="27">
        <v>5.212103377726561E-2</v>
      </c>
      <c r="H220" s="27">
        <v>1.0976458223155992E-2</v>
      </c>
      <c r="I220" s="27">
        <v>9.1692233096420297E-3</v>
      </c>
      <c r="J220" s="27">
        <v>7.1909149705265398E-3</v>
      </c>
      <c r="K220" s="27">
        <v>6.8598097104858634E-3</v>
      </c>
      <c r="L220" s="27">
        <v>6.4656002500041295E-3</v>
      </c>
      <c r="M220" s="27">
        <v>5.6706983106799853E-3</v>
      </c>
      <c r="N220" s="27">
        <v>1.3843135358838446E-2</v>
      </c>
      <c r="O220" s="27">
        <v>1.3261327507364685E-2</v>
      </c>
      <c r="P220" s="27">
        <v>1.5636219258669419E-2</v>
      </c>
      <c r="Q220" s="27">
        <v>1.0303348814779739E-2</v>
      </c>
      <c r="R220" s="27">
        <v>9.327172581048258E-3</v>
      </c>
      <c r="S220" s="27">
        <v>1.2029600939652463E-2</v>
      </c>
      <c r="T220" s="27">
        <v>9.5714428748661026E-3</v>
      </c>
      <c r="U220" s="27">
        <v>8.9216237731049378E-3</v>
      </c>
      <c r="V220" s="27">
        <v>2.3350929406947267E-2</v>
      </c>
      <c r="W220" s="27">
        <v>2.0376790320682028E-2</v>
      </c>
      <c r="X220" s="27">
        <v>2.8087939464439941E-2</v>
      </c>
      <c r="Y220" s="27">
        <v>1.3583996072950192E-2</v>
      </c>
      <c r="Z220" s="27">
        <v>1.6844622087387687E-2</v>
      </c>
      <c r="AA220" s="27">
        <v>1.4242975767046757E-2</v>
      </c>
    </row>
    <row r="221" spans="1:27">
      <c r="A221" s="20">
        <v>219</v>
      </c>
      <c r="B221" s="20" t="s">
        <v>205</v>
      </c>
      <c r="C221" s="20" t="s">
        <v>244</v>
      </c>
      <c r="D221" s="25">
        <v>133.19999999999999</v>
      </c>
      <c r="E221" s="25">
        <v>19.04</v>
      </c>
      <c r="F221" s="27">
        <v>0</v>
      </c>
      <c r="G221" s="27">
        <v>0</v>
      </c>
      <c r="H221" s="27">
        <v>0</v>
      </c>
      <c r="I221" s="27">
        <v>0</v>
      </c>
      <c r="J221" s="27">
        <v>3.0905542849624075E-3</v>
      </c>
      <c r="K221" s="27">
        <v>2.938261147678185E-3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1.0742991846444539E-3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</row>
    <row r="222" spans="1:27">
      <c r="A222" s="20">
        <v>220</v>
      </c>
      <c r="B222" s="20" t="s">
        <v>205</v>
      </c>
      <c r="C222" s="20" t="s">
        <v>245</v>
      </c>
      <c r="D222" s="25">
        <v>133.32</v>
      </c>
      <c r="E222" s="25">
        <v>11.86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1.3454158945663938E-3</v>
      </c>
      <c r="T222" s="27">
        <v>7.6963595724395303E-2</v>
      </c>
      <c r="U222" s="27">
        <v>7.5235462968641073E-2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</row>
    <row r="223" spans="1:27">
      <c r="A223" s="20">
        <v>221</v>
      </c>
      <c r="B223" s="20" t="s">
        <v>205</v>
      </c>
      <c r="C223" s="20" t="s">
        <v>246</v>
      </c>
      <c r="D223" s="25">
        <v>133.32</v>
      </c>
      <c r="E223" s="25">
        <v>25.85</v>
      </c>
      <c r="F223" s="27">
        <v>0</v>
      </c>
      <c r="G223" s="27">
        <v>0</v>
      </c>
      <c r="H223" s="27">
        <v>1.9292848297335057E-2</v>
      </c>
      <c r="I223" s="27">
        <v>8.5392247322900044E-3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</row>
    <row r="224" spans="1:27">
      <c r="A224" s="20">
        <v>222</v>
      </c>
      <c r="B224" s="20" t="s">
        <v>205</v>
      </c>
      <c r="C224" s="20" t="s">
        <v>247</v>
      </c>
      <c r="D224" s="25">
        <v>133.32</v>
      </c>
      <c r="E224" s="25">
        <v>26.48</v>
      </c>
      <c r="F224" s="27">
        <v>0</v>
      </c>
      <c r="G224" s="27">
        <v>0</v>
      </c>
      <c r="H224" s="27">
        <v>2.6127959161442792E-3</v>
      </c>
      <c r="I224" s="27">
        <v>7.1842898556749683E-3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6.6996634437919598E-4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</row>
    <row r="225" spans="1:27">
      <c r="A225" s="20">
        <v>223</v>
      </c>
      <c r="B225" s="20" t="s">
        <v>205</v>
      </c>
      <c r="C225" s="20" t="s">
        <v>248</v>
      </c>
      <c r="D225" s="25">
        <v>135.36000000000001</v>
      </c>
      <c r="E225" s="25">
        <v>25.78</v>
      </c>
      <c r="F225" s="27">
        <v>0</v>
      </c>
      <c r="G225" s="27">
        <v>0</v>
      </c>
      <c r="H225" s="27">
        <v>3.5593420525479383E-2</v>
      </c>
      <c r="I225" s="27">
        <v>3.2346388868497451E-2</v>
      </c>
      <c r="J225" s="27">
        <v>6.6695462580646139E-2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</row>
    <row r="226" spans="1:27">
      <c r="A226" s="20">
        <v>224</v>
      </c>
      <c r="B226" s="20" t="s">
        <v>205</v>
      </c>
      <c r="C226" s="20" t="s">
        <v>249</v>
      </c>
      <c r="D226" s="25">
        <v>135.47999999999999</v>
      </c>
      <c r="E226" s="25">
        <v>26.48</v>
      </c>
      <c r="F226" s="27">
        <v>0</v>
      </c>
      <c r="G226" s="27">
        <v>0</v>
      </c>
      <c r="H226" s="27">
        <v>0</v>
      </c>
      <c r="I226" s="27">
        <v>3.5800198983710427E-3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</row>
    <row r="227" spans="1:27">
      <c r="A227" s="20">
        <v>225</v>
      </c>
      <c r="B227" s="20" t="s">
        <v>205</v>
      </c>
      <c r="C227" s="20" t="s">
        <v>250</v>
      </c>
      <c r="D227" s="25">
        <v>136.32</v>
      </c>
      <c r="E227" s="25">
        <v>25.46</v>
      </c>
      <c r="F227" s="27">
        <v>0</v>
      </c>
      <c r="G227" s="27">
        <v>0</v>
      </c>
      <c r="H227" s="27">
        <v>2.9835828040891674E-5</v>
      </c>
      <c r="I227" s="27">
        <v>0</v>
      </c>
      <c r="J227" s="27">
        <v>0</v>
      </c>
      <c r="K227" s="27">
        <v>1.652179540961549E-2</v>
      </c>
      <c r="L227" s="27">
        <v>7.5479846222740576E-4</v>
      </c>
      <c r="M227" s="27">
        <v>1.5079913900512283E-4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</row>
    <row r="228" spans="1:27">
      <c r="A228" s="20">
        <v>226</v>
      </c>
      <c r="B228" s="20" t="s">
        <v>205</v>
      </c>
      <c r="C228" s="20" t="s">
        <v>251</v>
      </c>
      <c r="D228" s="25">
        <v>136.32</v>
      </c>
      <c r="E228" s="25">
        <v>26.48</v>
      </c>
      <c r="F228" s="27">
        <v>0</v>
      </c>
      <c r="G228" s="27">
        <v>0</v>
      </c>
      <c r="H228" s="27">
        <v>0</v>
      </c>
      <c r="I228" s="27">
        <v>2.2812972453330156E-4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</row>
    <row r="229" spans="1:27">
      <c r="A229" s="20">
        <v>227</v>
      </c>
      <c r="B229" s="20" t="s">
        <v>205</v>
      </c>
      <c r="C229" s="20" t="s">
        <v>252</v>
      </c>
      <c r="D229" s="25">
        <v>137.16</v>
      </c>
      <c r="E229" s="25">
        <v>24.54</v>
      </c>
      <c r="F229" s="27">
        <v>0</v>
      </c>
      <c r="G229" s="27">
        <v>0</v>
      </c>
      <c r="H229" s="27">
        <v>2.0271896041797827E-2</v>
      </c>
      <c r="I229" s="27">
        <v>1.5903741613779145E-2</v>
      </c>
      <c r="J229" s="27">
        <v>1.8962557868256097E-2</v>
      </c>
      <c r="K229" s="27">
        <v>2.0899687478091657E-2</v>
      </c>
      <c r="L229" s="27">
        <v>1.1745163424053229E-3</v>
      </c>
      <c r="M229" s="27">
        <v>1.5868821259202193E-3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</row>
    <row r="230" spans="1:27">
      <c r="A230" s="20">
        <v>228</v>
      </c>
      <c r="B230" s="20" t="s">
        <v>205</v>
      </c>
      <c r="C230" s="20" t="s">
        <v>253</v>
      </c>
      <c r="D230" s="25">
        <v>137.28</v>
      </c>
      <c r="E230" s="25">
        <v>21.72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2.909941152297374E-3</v>
      </c>
      <c r="M230" s="27">
        <v>2.9923019058986791E-3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</row>
    <row r="231" spans="1:27">
      <c r="A231" s="20">
        <v>229</v>
      </c>
      <c r="B231" s="20" t="s">
        <v>205</v>
      </c>
      <c r="C231" s="20" t="s">
        <v>254</v>
      </c>
      <c r="D231" s="25">
        <v>137.28</v>
      </c>
      <c r="E231" s="25">
        <v>26.79</v>
      </c>
      <c r="F231" s="27">
        <v>0</v>
      </c>
      <c r="G231" s="27">
        <v>0</v>
      </c>
      <c r="H231" s="27">
        <v>3.4450343948894591E-4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</row>
    <row r="232" spans="1:27">
      <c r="A232" s="20">
        <v>230</v>
      </c>
      <c r="B232" s="20" t="s">
        <v>205</v>
      </c>
      <c r="C232" s="20" t="s">
        <v>255</v>
      </c>
      <c r="D232" s="25">
        <v>137.40309999999999</v>
      </c>
      <c r="E232" s="25">
        <v>25.23</v>
      </c>
      <c r="F232" s="27">
        <v>0</v>
      </c>
      <c r="G232" s="27">
        <v>0</v>
      </c>
      <c r="H232" s="27">
        <v>0</v>
      </c>
      <c r="I232" s="27">
        <v>0</v>
      </c>
      <c r="J232" s="27">
        <v>1.657250283106153E-3</v>
      </c>
      <c r="K232" s="27">
        <v>1.8453206759097612E-3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</row>
    <row r="233" spans="1:27">
      <c r="A233" s="20">
        <v>231</v>
      </c>
      <c r="B233" s="20" t="s">
        <v>205</v>
      </c>
      <c r="C233" s="20" t="s">
        <v>256</v>
      </c>
      <c r="D233" s="25">
        <v>138</v>
      </c>
      <c r="E233" s="25">
        <v>25.5</v>
      </c>
      <c r="F233" s="27">
        <v>0</v>
      </c>
      <c r="G233" s="27">
        <v>0</v>
      </c>
      <c r="H233" s="27">
        <v>0</v>
      </c>
      <c r="I233" s="27">
        <v>0</v>
      </c>
      <c r="J233" s="27">
        <v>9.7073651010225366E-4</v>
      </c>
      <c r="K233" s="27">
        <v>2.0650179122525979E-5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</row>
    <row r="234" spans="1:27">
      <c r="A234" s="20">
        <v>232</v>
      </c>
      <c r="B234" s="20" t="s">
        <v>205</v>
      </c>
      <c r="C234" s="20" t="s">
        <v>257</v>
      </c>
      <c r="D234" s="25">
        <v>138.6</v>
      </c>
      <c r="E234" s="25">
        <v>25.5</v>
      </c>
      <c r="F234" s="27">
        <v>0</v>
      </c>
      <c r="G234" s="27">
        <v>0</v>
      </c>
      <c r="H234" s="27">
        <v>0</v>
      </c>
      <c r="I234" s="27">
        <v>0</v>
      </c>
      <c r="J234" s="27">
        <v>1.2660147209924903E-3</v>
      </c>
      <c r="K234" s="27">
        <v>1.1848458065084454E-3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</row>
    <row r="235" spans="1:27">
      <c r="A235" s="20">
        <v>233</v>
      </c>
      <c r="B235" s="20" t="s">
        <v>205</v>
      </c>
      <c r="C235" s="20" t="s">
        <v>258</v>
      </c>
      <c r="D235" s="25">
        <v>139.32</v>
      </c>
      <c r="E235" s="25">
        <v>25.46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7.0879898789193119E-4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</row>
    <row r="236" spans="1:27">
      <c r="A236" s="20">
        <v>234</v>
      </c>
      <c r="B236" s="20" t="s">
        <v>205</v>
      </c>
      <c r="C236" s="20" t="s">
        <v>259</v>
      </c>
      <c r="D236" s="25">
        <v>140.4</v>
      </c>
      <c r="E236" s="25">
        <v>25.5</v>
      </c>
      <c r="F236" s="27">
        <v>0</v>
      </c>
      <c r="G236" s="27">
        <v>0</v>
      </c>
      <c r="H236" s="27">
        <v>0</v>
      </c>
      <c r="I236" s="27">
        <v>0</v>
      </c>
      <c r="J236" s="27">
        <v>7.2880372662475698E-4</v>
      </c>
      <c r="K236" s="27">
        <v>3.6250931559066884E-4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</row>
    <row r="237" spans="1:27">
      <c r="A237" s="20">
        <v>235</v>
      </c>
      <c r="B237" s="20" t="s">
        <v>205</v>
      </c>
      <c r="C237" s="20" t="s">
        <v>260</v>
      </c>
      <c r="D237" s="25">
        <v>141.244</v>
      </c>
      <c r="E237" s="25">
        <v>25.59</v>
      </c>
      <c r="F237" s="27">
        <v>0</v>
      </c>
      <c r="G237" s="27">
        <v>0</v>
      </c>
      <c r="H237" s="27">
        <v>1.2036826419106622E-4</v>
      </c>
      <c r="I237" s="27">
        <v>1.6313282469060375E-4</v>
      </c>
      <c r="J237" s="27">
        <v>0</v>
      </c>
      <c r="K237" s="27">
        <v>1.8814800457494772E-4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</row>
    <row r="238" spans="1:27">
      <c r="A238" s="20">
        <v>236</v>
      </c>
      <c r="B238" s="20" t="s">
        <v>205</v>
      </c>
      <c r="C238" s="20" t="s">
        <v>261</v>
      </c>
      <c r="D238" s="25">
        <v>142.26750000000001</v>
      </c>
      <c r="E238" s="25">
        <v>26.07</v>
      </c>
      <c r="F238" s="27">
        <v>0</v>
      </c>
      <c r="G238" s="27">
        <v>0</v>
      </c>
      <c r="H238" s="27">
        <v>1.6099723814428334E-4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</row>
    <row r="239" spans="1:27">
      <c r="A239" s="20">
        <v>237</v>
      </c>
      <c r="B239" s="20" t="s">
        <v>205</v>
      </c>
      <c r="C239" s="20" t="s">
        <v>262</v>
      </c>
      <c r="D239" s="25">
        <v>142.6994</v>
      </c>
      <c r="E239" s="25">
        <v>25.5</v>
      </c>
      <c r="F239" s="27">
        <v>0</v>
      </c>
      <c r="G239" s="27">
        <v>0</v>
      </c>
      <c r="H239" s="27">
        <v>0</v>
      </c>
      <c r="I239" s="27">
        <v>0</v>
      </c>
      <c r="J239" s="27">
        <v>1.9997309312680587E-4</v>
      </c>
      <c r="K239" s="27">
        <v>2.7897808467807812E-4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</row>
    <row r="240" spans="1:27">
      <c r="A240" s="20">
        <v>238</v>
      </c>
      <c r="B240" s="20" t="s">
        <v>205</v>
      </c>
      <c r="C240" s="20" t="s">
        <v>263</v>
      </c>
      <c r="D240" s="25">
        <v>143.28</v>
      </c>
      <c r="E240" s="25">
        <v>25.59</v>
      </c>
      <c r="F240" s="27">
        <v>1.2793420361751167E-3</v>
      </c>
      <c r="G240" s="27">
        <v>0</v>
      </c>
      <c r="H240" s="27">
        <v>2.0249991408539475E-2</v>
      </c>
      <c r="I240" s="27">
        <v>1.5743603734592115E-2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</row>
    <row r="241" spans="1:27">
      <c r="A241" s="20">
        <v>239</v>
      </c>
      <c r="B241" s="20" t="s">
        <v>205</v>
      </c>
      <c r="C241" s="20" t="s">
        <v>264</v>
      </c>
      <c r="D241" s="25">
        <v>143.28</v>
      </c>
      <c r="E241" s="25">
        <v>27.25</v>
      </c>
      <c r="F241" s="27">
        <v>3.0120525834096658E-2</v>
      </c>
      <c r="G241" s="27">
        <v>2.6354328708881464E-2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</row>
    <row r="242" spans="1:27">
      <c r="A242" s="20">
        <v>240</v>
      </c>
      <c r="B242" s="20" t="s">
        <v>205</v>
      </c>
      <c r="C242" s="20" t="s">
        <v>265</v>
      </c>
      <c r="D242" s="25">
        <v>145.19999999999999</v>
      </c>
      <c r="E242" s="25">
        <v>25.9</v>
      </c>
      <c r="F242" s="27">
        <v>0</v>
      </c>
      <c r="G242" s="27">
        <v>0</v>
      </c>
      <c r="H242" s="27">
        <v>4.7296562232524228E-4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</row>
    <row r="243" spans="1:27">
      <c r="A243" s="20">
        <v>241</v>
      </c>
      <c r="B243" s="20" t="s">
        <v>205</v>
      </c>
      <c r="C243" s="20" t="s">
        <v>266</v>
      </c>
      <c r="D243" s="25">
        <v>145.32</v>
      </c>
      <c r="E243" s="25">
        <v>24.93</v>
      </c>
      <c r="F243" s="27">
        <v>0</v>
      </c>
      <c r="G243" s="27">
        <v>0</v>
      </c>
      <c r="H243" s="27">
        <v>1.6973191953107696E-2</v>
      </c>
      <c r="I243" s="27">
        <v>0</v>
      </c>
      <c r="J243" s="27">
        <v>2.4231038202473022E-3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</row>
    <row r="244" spans="1:27">
      <c r="A244" s="20">
        <v>242</v>
      </c>
      <c r="B244" s="20" t="s">
        <v>205</v>
      </c>
      <c r="C244" s="20" t="s">
        <v>267</v>
      </c>
      <c r="D244" s="25">
        <v>147.24</v>
      </c>
      <c r="E244" s="25">
        <v>20.74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6.7875848414904237E-4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</row>
    <row r="245" spans="1:27">
      <c r="A245" s="20">
        <v>243</v>
      </c>
      <c r="B245" s="20" t="s">
        <v>205</v>
      </c>
      <c r="C245" s="20" t="s">
        <v>268</v>
      </c>
      <c r="D245" s="25">
        <v>147.36000000000001</v>
      </c>
      <c r="E245" s="25">
        <v>21.49</v>
      </c>
      <c r="F245" s="27">
        <v>0</v>
      </c>
      <c r="G245" s="27">
        <v>0</v>
      </c>
      <c r="H245" s="27">
        <v>0</v>
      </c>
      <c r="I245" s="27">
        <v>0</v>
      </c>
      <c r="J245" s="27">
        <v>6.0146054309344202E-4</v>
      </c>
      <c r="K245" s="27">
        <v>6.0074431248355439E-4</v>
      </c>
      <c r="L245" s="27">
        <v>1.4098684706350772E-3</v>
      </c>
      <c r="M245" s="27">
        <v>1.6375106786275131E-3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</row>
    <row r="246" spans="1:27">
      <c r="A246" s="20">
        <v>244</v>
      </c>
      <c r="B246" s="20" t="s">
        <v>205</v>
      </c>
      <c r="C246" s="20" t="s">
        <v>269</v>
      </c>
      <c r="D246" s="25">
        <v>147.36000000000001</v>
      </c>
      <c r="E246" s="25">
        <v>24.44</v>
      </c>
      <c r="F246" s="27">
        <v>0</v>
      </c>
      <c r="G246" s="27">
        <v>0</v>
      </c>
      <c r="H246" s="27">
        <v>2.5457325020648413E-4</v>
      </c>
      <c r="I246" s="27">
        <v>0</v>
      </c>
      <c r="J246" s="27">
        <v>1.3612171159368494E-3</v>
      </c>
      <c r="K246" s="27">
        <v>1.8332598275413547E-3</v>
      </c>
      <c r="L246" s="27">
        <v>2.2748878339795228E-3</v>
      </c>
      <c r="M246" s="27">
        <v>2.5056418157085644E-3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</row>
    <row r="247" spans="1:27">
      <c r="A247" s="20">
        <v>245</v>
      </c>
      <c r="B247" s="20" t="s">
        <v>205</v>
      </c>
      <c r="C247" s="20" t="s">
        <v>270</v>
      </c>
      <c r="D247" s="25">
        <v>147.36000000000001</v>
      </c>
      <c r="E247" s="25">
        <v>25.59</v>
      </c>
      <c r="F247" s="27">
        <v>0</v>
      </c>
      <c r="G247" s="27">
        <v>0</v>
      </c>
      <c r="H247" s="27">
        <v>0</v>
      </c>
      <c r="I247" s="27">
        <v>7.4264982413059441E-3</v>
      </c>
      <c r="J247" s="27">
        <v>1.0797029741317757E-2</v>
      </c>
      <c r="K247" s="27">
        <v>1.1108551591555597E-2</v>
      </c>
      <c r="L247" s="27">
        <v>9.0237437168773035E-4</v>
      </c>
      <c r="M247" s="27">
        <v>6.8247976891182391E-4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</row>
    <row r="248" spans="1:27">
      <c r="A248" s="20">
        <v>246</v>
      </c>
      <c r="B248" s="20" t="s">
        <v>205</v>
      </c>
      <c r="C248" s="20" t="s">
        <v>271</v>
      </c>
      <c r="D248" s="25">
        <v>147.36000000000001</v>
      </c>
      <c r="E248" s="25">
        <v>26.3</v>
      </c>
      <c r="F248" s="27">
        <v>0</v>
      </c>
      <c r="G248" s="27">
        <v>0</v>
      </c>
      <c r="H248" s="27">
        <v>3.6896934373505837E-2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9.9578974448150635E-4</v>
      </c>
      <c r="R248" s="27">
        <v>2.7752730818750909E-3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</row>
    <row r="249" spans="1:27">
      <c r="A249" s="20">
        <v>247</v>
      </c>
      <c r="B249" s="20" t="s">
        <v>205</v>
      </c>
      <c r="C249" s="20" t="s">
        <v>272</v>
      </c>
      <c r="D249" s="25">
        <v>147.36000000000001</v>
      </c>
      <c r="E249" s="25">
        <v>27.16</v>
      </c>
      <c r="F249" s="27">
        <v>0</v>
      </c>
      <c r="G249" s="27">
        <v>0</v>
      </c>
      <c r="H249" s="27">
        <v>0</v>
      </c>
      <c r="I249" s="27">
        <v>2.3667380836246386E-2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</row>
    <row r="250" spans="1:27">
      <c r="A250" s="20">
        <v>248</v>
      </c>
      <c r="B250" s="20" t="s">
        <v>205</v>
      </c>
      <c r="C250" s="20" t="s">
        <v>273</v>
      </c>
      <c r="D250" s="25">
        <v>149.28</v>
      </c>
      <c r="E250" s="25">
        <v>15.65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1.8452221652525155E-3</v>
      </c>
      <c r="O250" s="27">
        <v>2.4830186335872305E-3</v>
      </c>
      <c r="P250" s="27">
        <v>7.9178658652732398E-3</v>
      </c>
      <c r="Q250" s="27">
        <v>7.8052684290349254E-3</v>
      </c>
      <c r="R250" s="27">
        <v>2.2250677329818439E-3</v>
      </c>
      <c r="S250" s="27">
        <v>3.9853706120559149E-3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</row>
    <row r="251" spans="1:27">
      <c r="A251" s="20">
        <v>249</v>
      </c>
      <c r="B251" s="20" t="s">
        <v>205</v>
      </c>
      <c r="C251" s="20" t="s">
        <v>274</v>
      </c>
      <c r="D251" s="25">
        <v>149.28</v>
      </c>
      <c r="E251" s="25">
        <v>16.5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3.2761478126558316E-2</v>
      </c>
      <c r="O251" s="27">
        <v>3.9778146123170495E-2</v>
      </c>
      <c r="P251" s="27">
        <v>5.9732783709850901E-3</v>
      </c>
      <c r="Q251" s="27">
        <v>4.4571368222573755E-3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</row>
    <row r="252" spans="1:27">
      <c r="A252" s="20">
        <v>250</v>
      </c>
      <c r="B252" s="20" t="s">
        <v>205</v>
      </c>
      <c r="C252" s="20" t="s">
        <v>275</v>
      </c>
      <c r="D252" s="25">
        <v>149.28</v>
      </c>
      <c r="E252" s="25">
        <v>21.49</v>
      </c>
      <c r="F252" s="27">
        <v>0</v>
      </c>
      <c r="G252" s="27">
        <v>0</v>
      </c>
      <c r="H252" s="27">
        <v>0</v>
      </c>
      <c r="I252" s="27">
        <v>0</v>
      </c>
      <c r="J252" s="27">
        <v>2.1731180192834649E-4</v>
      </c>
      <c r="K252" s="27">
        <v>0</v>
      </c>
      <c r="L252" s="27">
        <v>0</v>
      </c>
      <c r="M252" s="27">
        <v>9.6706338304951966E-3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</row>
    <row r="253" spans="1:27">
      <c r="A253" s="20">
        <v>251</v>
      </c>
      <c r="B253" s="20" t="s">
        <v>205</v>
      </c>
      <c r="C253" s="20" t="s">
        <v>276</v>
      </c>
      <c r="D253" s="25">
        <v>149.28</v>
      </c>
      <c r="E253" s="25">
        <v>25.45</v>
      </c>
      <c r="F253" s="27">
        <v>0</v>
      </c>
      <c r="G253" s="27">
        <v>0</v>
      </c>
      <c r="H253" s="27">
        <v>3.3711001503183742E-3</v>
      </c>
      <c r="I253" s="27">
        <v>0</v>
      </c>
      <c r="J253" s="27">
        <v>0</v>
      </c>
      <c r="K253" s="27">
        <v>0</v>
      </c>
      <c r="L253" s="27">
        <v>6.1119735779945777E-4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</row>
    <row r="254" spans="1:27">
      <c r="A254" s="20">
        <v>252</v>
      </c>
      <c r="B254" s="20" t="s">
        <v>205</v>
      </c>
      <c r="C254" s="20" t="s">
        <v>277</v>
      </c>
      <c r="D254" s="25">
        <v>149.28</v>
      </c>
      <c r="E254" s="25">
        <v>27.18</v>
      </c>
      <c r="F254" s="27">
        <v>0.11166846168335195</v>
      </c>
      <c r="G254" s="27">
        <v>0.1442688340105992</v>
      </c>
      <c r="H254" s="27">
        <v>2.3256965014407369E-2</v>
      </c>
      <c r="I254" s="27">
        <v>3.6429106781176689E-2</v>
      </c>
      <c r="J254" s="27">
        <v>1.1162774391300655E-2</v>
      </c>
      <c r="K254" s="27">
        <v>1.1421988900827837E-2</v>
      </c>
      <c r="L254" s="27">
        <v>2.0835508459500794E-2</v>
      </c>
      <c r="M254" s="27">
        <v>2.4251188130979786E-2</v>
      </c>
      <c r="N254" s="27">
        <v>3.0062202837335156E-2</v>
      </c>
      <c r="O254" s="27">
        <v>2.1300205016276792E-2</v>
      </c>
      <c r="P254" s="27">
        <v>4.4036082184884036E-2</v>
      </c>
      <c r="Q254" s="27">
        <v>4.1228548012392403E-2</v>
      </c>
      <c r="R254" s="27">
        <v>5.2483994975782967E-2</v>
      </c>
      <c r="S254" s="27">
        <v>5.1523634428733513E-2</v>
      </c>
      <c r="T254" s="27">
        <v>4.676853953288803E-2</v>
      </c>
      <c r="U254" s="27">
        <v>4.7494407450360709E-2</v>
      </c>
      <c r="V254" s="27">
        <v>0.11234251040208347</v>
      </c>
      <c r="W254" s="27">
        <v>0.10644683177274589</v>
      </c>
      <c r="X254" s="27">
        <v>0.11545238462612382</v>
      </c>
      <c r="Y254" s="27">
        <v>0.11463682716532</v>
      </c>
      <c r="Z254" s="27">
        <v>8.9888397079260787E-2</v>
      </c>
      <c r="AA254" s="27">
        <v>0.10958280087075632</v>
      </c>
    </row>
    <row r="255" spans="1:27">
      <c r="A255" s="20">
        <v>253</v>
      </c>
      <c r="B255" s="20" t="s">
        <v>205</v>
      </c>
      <c r="C255" s="20" t="s">
        <v>278</v>
      </c>
      <c r="D255" s="25">
        <v>149.4</v>
      </c>
      <c r="E255" s="25">
        <v>24.44</v>
      </c>
      <c r="F255" s="27">
        <v>0</v>
      </c>
      <c r="G255" s="27">
        <v>0</v>
      </c>
      <c r="H255" s="27">
        <v>0</v>
      </c>
      <c r="I255" s="27">
        <v>0</v>
      </c>
      <c r="J255" s="27">
        <v>5.3568648839635779E-3</v>
      </c>
      <c r="K255" s="27">
        <v>5.9262390660446635E-3</v>
      </c>
      <c r="L255" s="27">
        <v>5.9094588133171595E-3</v>
      </c>
      <c r="M255" s="27">
        <v>5.6331230204330748E-3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</row>
    <row r="256" spans="1:27">
      <c r="A256" s="20">
        <v>254</v>
      </c>
      <c r="B256" s="20" t="s">
        <v>205</v>
      </c>
      <c r="C256" s="20" t="s">
        <v>279</v>
      </c>
      <c r="D256" s="25">
        <v>149.4</v>
      </c>
      <c r="E256" s="25">
        <v>26.3</v>
      </c>
      <c r="F256" s="27">
        <v>0</v>
      </c>
      <c r="G256" s="27">
        <v>0</v>
      </c>
      <c r="H256" s="27">
        <v>8.4553083138251307E-3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</row>
    <row r="257" spans="1:27">
      <c r="A257" s="20">
        <v>255</v>
      </c>
      <c r="B257" s="20" t="s">
        <v>205</v>
      </c>
      <c r="C257" s="20" t="s">
        <v>280</v>
      </c>
      <c r="D257" s="25">
        <v>149.52000000000001</v>
      </c>
      <c r="E257" s="25">
        <v>25.5</v>
      </c>
      <c r="F257" s="27">
        <v>0</v>
      </c>
      <c r="G257" s="27">
        <v>0</v>
      </c>
      <c r="H257" s="27">
        <v>0</v>
      </c>
      <c r="I257" s="27">
        <v>0</v>
      </c>
      <c r="J257" s="27">
        <v>1.6295475296892716E-2</v>
      </c>
      <c r="K257" s="27">
        <v>1.9904838324361993E-2</v>
      </c>
      <c r="L257" s="27">
        <v>0</v>
      </c>
      <c r="M257" s="27">
        <v>2.155626525616875E-4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</row>
    <row r="258" spans="1:27">
      <c r="A258" s="20">
        <v>256</v>
      </c>
      <c r="B258" s="20" t="s">
        <v>205</v>
      </c>
      <c r="C258" s="20" t="s">
        <v>281</v>
      </c>
      <c r="D258" s="25">
        <v>150.24</v>
      </c>
      <c r="E258" s="25">
        <v>25.46</v>
      </c>
      <c r="F258" s="27">
        <v>0</v>
      </c>
      <c r="G258" s="27">
        <v>0</v>
      </c>
      <c r="H258" s="27">
        <v>1.3995716586694378E-4</v>
      </c>
      <c r="I258" s="27">
        <v>0</v>
      </c>
      <c r="J258" s="27">
        <v>1.9246083565179087E-3</v>
      </c>
      <c r="K258" s="27">
        <v>2.340153377690194E-3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</row>
    <row r="259" spans="1:27">
      <c r="A259" s="20">
        <v>257</v>
      </c>
      <c r="B259" s="20" t="s">
        <v>205</v>
      </c>
      <c r="C259" s="20" t="s">
        <v>282</v>
      </c>
      <c r="D259" s="25">
        <v>151.32</v>
      </c>
      <c r="E259" s="25">
        <v>11.82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5.3901473162762186E-4</v>
      </c>
      <c r="S259" s="27">
        <v>1.3152665187777912E-3</v>
      </c>
      <c r="T259" s="27">
        <v>6.2315476329647103E-2</v>
      </c>
      <c r="U259" s="27">
        <v>6.4198068641523262E-2</v>
      </c>
      <c r="V259" s="27">
        <v>0</v>
      </c>
      <c r="W259" s="27">
        <v>1.3197127336073184E-3</v>
      </c>
      <c r="X259" s="27">
        <v>0</v>
      </c>
      <c r="Y259" s="27">
        <v>0</v>
      </c>
      <c r="Z259" s="27">
        <v>0</v>
      </c>
      <c r="AA259" s="27">
        <v>0</v>
      </c>
    </row>
    <row r="260" spans="1:27">
      <c r="A260" s="20">
        <v>258</v>
      </c>
      <c r="B260" s="20" t="s">
        <v>205</v>
      </c>
      <c r="C260" s="20" t="s">
        <v>283</v>
      </c>
      <c r="D260" s="25">
        <v>151.32</v>
      </c>
      <c r="E260" s="25">
        <v>16.850000000000001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1.2774868727848652E-3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</row>
    <row r="261" spans="1:27">
      <c r="A261" s="20">
        <v>259</v>
      </c>
      <c r="B261" s="20" t="s">
        <v>205</v>
      </c>
      <c r="C261" s="20" t="s">
        <v>284</v>
      </c>
      <c r="D261" s="25">
        <v>151.56</v>
      </c>
      <c r="E261" s="25">
        <v>25.5</v>
      </c>
      <c r="F261" s="27">
        <v>0</v>
      </c>
      <c r="G261" s="27">
        <v>0</v>
      </c>
      <c r="H261" s="27">
        <v>7.1683496960984484E-6</v>
      </c>
      <c r="I261" s="27">
        <v>0</v>
      </c>
      <c r="J261" s="27">
        <v>2.0741220894444938E-3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</row>
    <row r="262" spans="1:27">
      <c r="A262" s="20">
        <v>260</v>
      </c>
      <c r="B262" s="20" t="s">
        <v>205</v>
      </c>
      <c r="C262" s="20" t="s">
        <v>285</v>
      </c>
      <c r="D262" s="25">
        <v>153.24</v>
      </c>
      <c r="E262" s="25">
        <v>13.86</v>
      </c>
      <c r="F262" s="27">
        <v>0</v>
      </c>
      <c r="G262" s="27">
        <v>0</v>
      </c>
      <c r="H262" s="27">
        <v>0</v>
      </c>
      <c r="I262" s="27">
        <v>0</v>
      </c>
      <c r="J262" s="27">
        <v>4.6045445702651315E-3</v>
      </c>
      <c r="K262" s="27">
        <v>5.1073484393244625E-3</v>
      </c>
      <c r="L262" s="27">
        <v>1.3080105046013762E-3</v>
      </c>
      <c r="M262" s="27">
        <v>9.5521454138917266E-4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</row>
    <row r="263" spans="1:27">
      <c r="A263" s="20">
        <v>261</v>
      </c>
      <c r="B263" s="20" t="s">
        <v>205</v>
      </c>
      <c r="C263" s="20" t="s">
        <v>286</v>
      </c>
      <c r="D263" s="25">
        <v>153.36000000000001</v>
      </c>
      <c r="E263" s="25">
        <v>11.08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2.2832547415490121E-3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</row>
    <row r="264" spans="1:27">
      <c r="A264" s="20">
        <v>262</v>
      </c>
      <c r="B264" s="20" t="s">
        <v>205</v>
      </c>
      <c r="C264" s="20" t="s">
        <v>287</v>
      </c>
      <c r="D264" s="25">
        <v>155.1935</v>
      </c>
      <c r="E264" s="25">
        <v>24.02</v>
      </c>
      <c r="F264" s="27">
        <v>0</v>
      </c>
      <c r="G264" s="27">
        <v>0</v>
      </c>
      <c r="H264" s="27">
        <v>0</v>
      </c>
      <c r="I264" s="27">
        <v>0</v>
      </c>
      <c r="J264" s="27">
        <v>2.1885303553944593E-4</v>
      </c>
      <c r="K264" s="27">
        <v>3.7066613512016334E-4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</row>
    <row r="265" spans="1:27">
      <c r="A265" s="20">
        <v>263</v>
      </c>
      <c r="B265" s="20" t="s">
        <v>205</v>
      </c>
      <c r="C265" s="20" t="s">
        <v>288</v>
      </c>
      <c r="D265" s="25">
        <v>156.24</v>
      </c>
      <c r="E265" s="25">
        <v>23.77</v>
      </c>
      <c r="F265" s="27">
        <v>0</v>
      </c>
      <c r="G265" s="27">
        <v>0</v>
      </c>
      <c r="H265" s="27">
        <v>1.2946942362374112E-3</v>
      </c>
      <c r="I265" s="27">
        <v>1.5618626561184853E-3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</row>
    <row r="266" spans="1:27">
      <c r="A266" s="20">
        <v>264</v>
      </c>
      <c r="B266" s="20" t="s">
        <v>205</v>
      </c>
      <c r="C266" s="20" t="s">
        <v>289</v>
      </c>
      <c r="D266" s="25">
        <v>157.19999999999999</v>
      </c>
      <c r="E266" s="25">
        <v>10.029999999999999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6.8622966198483418E-2</v>
      </c>
      <c r="Y266" s="27">
        <v>7.809209477099395E-2</v>
      </c>
      <c r="Z266" s="27">
        <v>0.21195651033415391</v>
      </c>
      <c r="AA266" s="27">
        <v>0.19049384828165225</v>
      </c>
    </row>
    <row r="267" spans="1:27">
      <c r="A267" s="20">
        <v>265</v>
      </c>
      <c r="B267" s="20" t="s">
        <v>205</v>
      </c>
      <c r="C267" s="20" t="s">
        <v>290</v>
      </c>
      <c r="D267" s="25">
        <v>157.19999999999999</v>
      </c>
      <c r="E267" s="25">
        <v>24.3</v>
      </c>
      <c r="F267" s="27">
        <v>0</v>
      </c>
      <c r="G267" s="27">
        <v>0</v>
      </c>
      <c r="H267" s="27">
        <v>2.1392435366238373E-3</v>
      </c>
      <c r="I267" s="27">
        <v>3.2093116614197513E-3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</row>
    <row r="268" spans="1:27">
      <c r="A268" s="20">
        <v>266</v>
      </c>
      <c r="B268" s="20" t="s">
        <v>205</v>
      </c>
      <c r="C268" s="20" t="s">
        <v>291</v>
      </c>
      <c r="D268" s="25">
        <v>159.24</v>
      </c>
      <c r="E268" s="25">
        <v>17.88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2.2250085281874735E-3</v>
      </c>
      <c r="M268" s="27">
        <v>2.1195234602893252E-3</v>
      </c>
      <c r="N268" s="27">
        <v>2.4404621436254705E-3</v>
      </c>
      <c r="O268" s="27">
        <v>3.0197233015692437E-3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</row>
    <row r="269" spans="1:27">
      <c r="A269" s="20">
        <v>267</v>
      </c>
      <c r="B269" s="20" t="s">
        <v>205</v>
      </c>
      <c r="C269" s="20" t="s">
        <v>292</v>
      </c>
      <c r="D269" s="25">
        <v>159.24</v>
      </c>
      <c r="E269" s="25">
        <v>19.579999999999998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1.596637515865796E-2</v>
      </c>
      <c r="M269" s="27">
        <v>1.6425702608777411E-2</v>
      </c>
      <c r="N269" s="27">
        <v>3.7835789512485381E-4</v>
      </c>
      <c r="O269" s="27">
        <v>6.3516551993646187E-4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</row>
    <row r="270" spans="1:27">
      <c r="A270" s="20">
        <v>268</v>
      </c>
      <c r="B270" s="20" t="s">
        <v>205</v>
      </c>
      <c r="C270" s="20" t="s">
        <v>293</v>
      </c>
      <c r="D270" s="25">
        <v>159.24</v>
      </c>
      <c r="E270" s="25">
        <v>22.94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6.0737644423725732E-3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</row>
    <row r="271" spans="1:27">
      <c r="A271" s="20">
        <v>269</v>
      </c>
      <c r="B271" s="20" t="s">
        <v>205</v>
      </c>
      <c r="C271" s="20" t="s">
        <v>294</v>
      </c>
      <c r="D271" s="25">
        <v>159.24</v>
      </c>
      <c r="E271" s="25">
        <v>23.31</v>
      </c>
      <c r="F271" s="27">
        <v>0</v>
      </c>
      <c r="G271" s="27">
        <v>0</v>
      </c>
      <c r="H271" s="27">
        <v>0</v>
      </c>
      <c r="I271" s="27">
        <v>0</v>
      </c>
      <c r="J271" s="27">
        <v>5.3749997284775893E-4</v>
      </c>
      <c r="K271" s="27">
        <v>0</v>
      </c>
      <c r="L271" s="27">
        <v>2.1930782353772816E-2</v>
      </c>
      <c r="M271" s="27">
        <v>9.8177522961983149E-3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</row>
    <row r="272" spans="1:27">
      <c r="A272" s="20">
        <v>270</v>
      </c>
      <c r="B272" s="20" t="s">
        <v>205</v>
      </c>
      <c r="C272" s="20" t="s">
        <v>295</v>
      </c>
      <c r="D272" s="25">
        <v>159.24</v>
      </c>
      <c r="E272" s="25">
        <v>24.86</v>
      </c>
      <c r="F272" s="27">
        <v>0</v>
      </c>
      <c r="G272" s="27">
        <v>0</v>
      </c>
      <c r="H272" s="27">
        <v>4.1162594703795762E-3</v>
      </c>
      <c r="I272" s="27">
        <v>3.5410454501760627E-3</v>
      </c>
      <c r="J272" s="27">
        <v>0</v>
      </c>
      <c r="K272" s="27">
        <v>1.3341495414203738E-3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</row>
    <row r="273" spans="1:27">
      <c r="A273" s="20">
        <v>271</v>
      </c>
      <c r="B273" s="20" t="s">
        <v>205</v>
      </c>
      <c r="C273" s="20" t="s">
        <v>296</v>
      </c>
      <c r="D273" s="25">
        <v>159.24</v>
      </c>
      <c r="E273" s="25">
        <v>25.54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8.4119642440912644E-4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</row>
    <row r="274" spans="1:27">
      <c r="A274" s="20">
        <v>272</v>
      </c>
      <c r="B274" s="20" t="s">
        <v>205</v>
      </c>
      <c r="C274" s="20" t="s">
        <v>297</v>
      </c>
      <c r="D274" s="25">
        <v>159.24</v>
      </c>
      <c r="E274" s="25">
        <v>25.83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2.479950111511876E-3</v>
      </c>
      <c r="M274" s="27">
        <v>3.0947923564805246E-3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</row>
    <row r="275" spans="1:27">
      <c r="A275" s="20">
        <v>273</v>
      </c>
      <c r="B275" s="20" t="s">
        <v>205</v>
      </c>
      <c r="C275" s="20" t="s">
        <v>298</v>
      </c>
      <c r="D275" s="25">
        <v>159.36000000000001</v>
      </c>
      <c r="E275" s="25">
        <v>15.65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2.8910420885659813E-3</v>
      </c>
      <c r="O275" s="27">
        <v>4.2928889307167128E-3</v>
      </c>
      <c r="P275" s="27">
        <v>1.3093390624642012E-2</v>
      </c>
      <c r="Q275" s="27">
        <v>8.0777301118153972E-3</v>
      </c>
      <c r="R275" s="27">
        <v>0</v>
      </c>
      <c r="S275" s="27">
        <v>8.7810056984305256E-4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</row>
    <row r="276" spans="1:27">
      <c r="A276" s="20">
        <v>274</v>
      </c>
      <c r="B276" s="20" t="s">
        <v>205</v>
      </c>
      <c r="C276" s="20" t="s">
        <v>299</v>
      </c>
      <c r="D276" s="25">
        <v>159.36000000000001</v>
      </c>
      <c r="E276" s="25">
        <v>21.18</v>
      </c>
      <c r="F276" s="27">
        <v>0</v>
      </c>
      <c r="G276" s="27">
        <v>0</v>
      </c>
      <c r="H276" s="27">
        <v>5.9226837186673251E-3</v>
      </c>
      <c r="I276" s="27">
        <v>5.2379916543822749E-3</v>
      </c>
      <c r="J276" s="27">
        <v>4.4310033603937117E-4</v>
      </c>
      <c r="K276" s="27">
        <v>4.8197648218408146E-4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</row>
    <row r="277" spans="1:27">
      <c r="A277" s="20">
        <v>275</v>
      </c>
      <c r="B277" s="20" t="s">
        <v>205</v>
      </c>
      <c r="C277" s="20" t="s">
        <v>300</v>
      </c>
      <c r="D277" s="25">
        <v>159.36000000000001</v>
      </c>
      <c r="E277" s="25">
        <v>22.18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6.5042582958600497E-3</v>
      </c>
      <c r="M277" s="27">
        <v>4.4368456983830381E-3</v>
      </c>
      <c r="N277" s="27">
        <v>5.0525326165273927E-3</v>
      </c>
      <c r="O277" s="27">
        <v>6.753943915850746E-3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</row>
    <row r="278" spans="1:27">
      <c r="A278" s="20">
        <v>276</v>
      </c>
      <c r="B278" s="20" t="s">
        <v>205</v>
      </c>
      <c r="C278" s="20" t="s">
        <v>301</v>
      </c>
      <c r="D278" s="25">
        <v>159.36000000000001</v>
      </c>
      <c r="E278" s="25">
        <v>26.24</v>
      </c>
      <c r="F278" s="27">
        <v>0</v>
      </c>
      <c r="G278" s="27">
        <v>0</v>
      </c>
      <c r="H278" s="27">
        <v>2.5767828827629714E-2</v>
      </c>
      <c r="I278" s="27">
        <v>8.4836838153809404E-3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9.2774629282179764E-4</v>
      </c>
      <c r="R278" s="27">
        <v>3.5530209818360539E-3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</row>
    <row r="279" spans="1:27">
      <c r="A279" s="20">
        <v>277</v>
      </c>
      <c r="B279" s="20" t="s">
        <v>205</v>
      </c>
      <c r="C279" s="20" t="s">
        <v>302</v>
      </c>
      <c r="D279" s="25">
        <v>159.47999999999999</v>
      </c>
      <c r="E279" s="25">
        <v>25.46</v>
      </c>
      <c r="F279" s="27">
        <v>0</v>
      </c>
      <c r="G279" s="27">
        <v>0</v>
      </c>
      <c r="H279" s="27">
        <v>0</v>
      </c>
      <c r="I279" s="27">
        <v>9.1885144496791169E-3</v>
      </c>
      <c r="J279" s="27">
        <v>2.735574324175866E-2</v>
      </c>
      <c r="K279" s="27">
        <v>3.0895470021973407E-2</v>
      </c>
      <c r="L279" s="27">
        <v>8.6979042686850881E-4</v>
      </c>
      <c r="M279" s="27">
        <v>1.197651483215613E-3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</row>
    <row r="280" spans="1:27">
      <c r="A280" s="20">
        <v>278</v>
      </c>
      <c r="B280" s="20" t="s">
        <v>205</v>
      </c>
      <c r="C280" s="20" t="s">
        <v>303</v>
      </c>
      <c r="D280" s="25">
        <v>159.6</v>
      </c>
      <c r="E280" s="25">
        <v>23.66</v>
      </c>
      <c r="F280" s="27">
        <v>0</v>
      </c>
      <c r="G280" s="27">
        <v>0</v>
      </c>
      <c r="H280" s="27">
        <v>0</v>
      </c>
      <c r="I280" s="27">
        <v>2.9239356974095732E-4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</row>
    <row r="281" spans="1:27">
      <c r="A281" s="20">
        <v>279</v>
      </c>
      <c r="B281" s="20" t="s">
        <v>205</v>
      </c>
      <c r="C281" s="20" t="s">
        <v>304</v>
      </c>
      <c r="D281" s="25">
        <v>159.84</v>
      </c>
      <c r="E281" s="25">
        <v>26.2</v>
      </c>
      <c r="F281" s="27">
        <v>0</v>
      </c>
      <c r="G281" s="27">
        <v>0</v>
      </c>
      <c r="H281" s="27">
        <v>0</v>
      </c>
      <c r="I281" s="27">
        <v>2.0832715326524779E-3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</row>
    <row r="282" spans="1:27">
      <c r="A282" s="20">
        <v>280</v>
      </c>
      <c r="B282" s="20" t="s">
        <v>205</v>
      </c>
      <c r="C282" s="20" t="s">
        <v>305</v>
      </c>
      <c r="D282" s="25">
        <v>160.91999999999999</v>
      </c>
      <c r="E282" s="25">
        <v>23.4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1.0974811982132758E-4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</row>
    <row r="283" spans="1:27">
      <c r="A283" s="20">
        <v>281</v>
      </c>
      <c r="B283" s="20" t="s">
        <v>205</v>
      </c>
      <c r="C283" s="20" t="s">
        <v>306</v>
      </c>
      <c r="D283" s="25">
        <v>161.16</v>
      </c>
      <c r="E283" s="25">
        <v>22.94</v>
      </c>
      <c r="F283" s="27">
        <v>1.0580092230369148E-2</v>
      </c>
      <c r="G283" s="27">
        <v>1.072708927619268E-2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2.3427830138301159E-2</v>
      </c>
      <c r="N283" s="27">
        <v>6.4753242976115614E-3</v>
      </c>
      <c r="O283" s="27">
        <v>6.0398728111660986E-3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</row>
    <row r="284" spans="1:27">
      <c r="A284" s="20">
        <v>282</v>
      </c>
      <c r="B284" s="20" t="s">
        <v>205</v>
      </c>
      <c r="C284" s="20" t="s">
        <v>307</v>
      </c>
      <c r="D284" s="25">
        <v>161.2611</v>
      </c>
      <c r="E284" s="25">
        <v>19.3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4.7242488549615371E-4</v>
      </c>
      <c r="M284" s="27">
        <v>2.6293320514066904E-3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</row>
    <row r="285" spans="1:27">
      <c r="A285" s="20">
        <v>283</v>
      </c>
      <c r="B285" s="20" t="s">
        <v>205</v>
      </c>
      <c r="C285" s="20" t="s">
        <v>308</v>
      </c>
      <c r="D285" s="25">
        <v>161.28</v>
      </c>
      <c r="E285" s="25">
        <v>16.510000000000002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6.0951649961622527E-3</v>
      </c>
      <c r="O285" s="27">
        <v>5.9140727875011149E-3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</row>
    <row r="286" spans="1:27">
      <c r="A286" s="20">
        <v>284</v>
      </c>
      <c r="B286" s="20" t="s">
        <v>205</v>
      </c>
      <c r="C286" s="20" t="s">
        <v>309</v>
      </c>
      <c r="D286" s="25">
        <v>161.28</v>
      </c>
      <c r="E286" s="25">
        <v>24.14</v>
      </c>
      <c r="F286" s="27">
        <v>1.4891670093900792E-3</v>
      </c>
      <c r="G286" s="27">
        <v>3.6309093849073754E-3</v>
      </c>
      <c r="H286" s="27">
        <v>3.3943100027531217E-4</v>
      </c>
      <c r="I286" s="27">
        <v>5.6139564251068107E-4</v>
      </c>
      <c r="J286" s="27">
        <v>8.024932390313046E-3</v>
      </c>
      <c r="K286" s="27">
        <v>7.0691033322418254E-3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</row>
    <row r="287" spans="1:27">
      <c r="A287" s="20">
        <v>285</v>
      </c>
      <c r="B287" s="20" t="s">
        <v>205</v>
      </c>
      <c r="C287" s="20" t="s">
        <v>310</v>
      </c>
      <c r="D287" s="25">
        <v>161.4</v>
      </c>
      <c r="E287" s="25">
        <v>14.39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1.3508272292299375E-3</v>
      </c>
      <c r="Q287" s="27">
        <v>0</v>
      </c>
      <c r="R287" s="27">
        <v>1.9566171810860553E-2</v>
      </c>
      <c r="S287" s="27">
        <v>1.9479511697016182E-2</v>
      </c>
      <c r="T287" s="27">
        <v>3.0136637650821944E-3</v>
      </c>
      <c r="U287" s="27">
        <v>1.2818603989639252E-3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</row>
    <row r="288" spans="1:27">
      <c r="A288" s="20">
        <v>286</v>
      </c>
      <c r="B288" s="20" t="s">
        <v>205</v>
      </c>
      <c r="C288" s="20" t="s">
        <v>311</v>
      </c>
      <c r="D288" s="25">
        <v>161.4</v>
      </c>
      <c r="E288" s="25">
        <v>21.17</v>
      </c>
      <c r="F288" s="27">
        <v>0</v>
      </c>
      <c r="G288" s="27">
        <v>0</v>
      </c>
      <c r="H288" s="27">
        <v>0</v>
      </c>
      <c r="I288" s="27">
        <v>2.8343189094289255E-4</v>
      </c>
      <c r="J288" s="27">
        <v>1.8032255648505984E-4</v>
      </c>
      <c r="K288" s="27">
        <v>4.7148070869398959E-4</v>
      </c>
      <c r="L288" s="27">
        <v>0</v>
      </c>
      <c r="M288" s="27">
        <v>0</v>
      </c>
      <c r="N288" s="27">
        <v>2.0523115104025915E-3</v>
      </c>
      <c r="O288" s="27">
        <v>2.6204656243097825E-3</v>
      </c>
      <c r="P288" s="27">
        <v>1.2412099201672007E-3</v>
      </c>
      <c r="Q288" s="27">
        <v>1.3268473073643199E-3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</row>
    <row r="289" spans="1:27">
      <c r="A289" s="20">
        <v>287</v>
      </c>
      <c r="B289" s="20" t="s">
        <v>205</v>
      </c>
      <c r="C289" s="20" t="s">
        <v>312</v>
      </c>
      <c r="D289" s="25">
        <v>161.4</v>
      </c>
      <c r="E289" s="25">
        <v>25.46</v>
      </c>
      <c r="F289" s="27">
        <v>0</v>
      </c>
      <c r="G289" s="27">
        <v>0</v>
      </c>
      <c r="H289" s="27">
        <v>0</v>
      </c>
      <c r="I289" s="27">
        <v>1.1020830994491321E-2</v>
      </c>
      <c r="J289" s="27">
        <v>3.7468348644890806E-2</v>
      </c>
      <c r="K289" s="27">
        <v>4.2464386480909937E-2</v>
      </c>
      <c r="L289" s="27">
        <v>3.154755103760841E-3</v>
      </c>
      <c r="M289" s="27">
        <v>2.6577180194425854E-3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</row>
    <row r="290" spans="1:27">
      <c r="A290" s="20">
        <v>288</v>
      </c>
      <c r="B290" s="20" t="s">
        <v>205</v>
      </c>
      <c r="C290" s="20" t="s">
        <v>313</v>
      </c>
      <c r="D290" s="25">
        <v>161.4</v>
      </c>
      <c r="E290" s="25">
        <v>26.7</v>
      </c>
      <c r="F290" s="27">
        <v>0</v>
      </c>
      <c r="G290" s="27">
        <v>0</v>
      </c>
      <c r="H290" s="27">
        <v>7.7213859480249026E-4</v>
      </c>
      <c r="I290" s="27">
        <v>1.7310682483036382E-3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</row>
    <row r="291" spans="1:27">
      <c r="A291" s="20">
        <v>289</v>
      </c>
      <c r="B291" s="20" t="s">
        <v>205</v>
      </c>
      <c r="C291" s="20" t="s">
        <v>314</v>
      </c>
      <c r="D291" s="25">
        <v>161.63999999999999</v>
      </c>
      <c r="E291" s="25">
        <v>25.1</v>
      </c>
      <c r="F291" s="27">
        <v>0</v>
      </c>
      <c r="G291" s="27">
        <v>0</v>
      </c>
      <c r="H291" s="27">
        <v>7.8772058099583304E-4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</row>
    <row r="292" spans="1:27">
      <c r="A292" s="20">
        <v>290</v>
      </c>
      <c r="B292" s="20" t="s">
        <v>205</v>
      </c>
      <c r="C292" s="20" t="s">
        <v>315</v>
      </c>
      <c r="D292" s="25">
        <v>161.63999999999999</v>
      </c>
      <c r="E292" s="25">
        <v>26.79</v>
      </c>
      <c r="F292" s="27">
        <v>0</v>
      </c>
      <c r="G292" s="27">
        <v>0</v>
      </c>
      <c r="H292" s="27">
        <v>7.9693723696649358E-4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</row>
    <row r="293" spans="1:27">
      <c r="A293" s="20">
        <v>291</v>
      </c>
      <c r="B293" s="20" t="s">
        <v>205</v>
      </c>
      <c r="C293" s="20" t="s">
        <v>316</v>
      </c>
      <c r="D293" s="25">
        <v>162.24</v>
      </c>
      <c r="E293" s="25">
        <v>20.8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3.4506093180538546E-4</v>
      </c>
      <c r="M293" s="27">
        <v>6.9192947385847013E-4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</row>
    <row r="294" spans="1:27">
      <c r="A294" s="20">
        <v>292</v>
      </c>
      <c r="B294" s="20" t="s">
        <v>205</v>
      </c>
      <c r="C294" s="20" t="s">
        <v>317</v>
      </c>
      <c r="D294" s="25">
        <v>163.19999999999999</v>
      </c>
      <c r="E294" s="25">
        <v>17.46</v>
      </c>
      <c r="F294" s="27">
        <v>0</v>
      </c>
      <c r="G294" s="27">
        <v>0</v>
      </c>
      <c r="H294" s="27">
        <v>0</v>
      </c>
      <c r="I294" s="27">
        <v>0</v>
      </c>
      <c r="J294" s="27">
        <v>9.6441751400569214E-4</v>
      </c>
      <c r="K294" s="27">
        <v>1.4176737161767079E-3</v>
      </c>
      <c r="L294" s="27">
        <v>0</v>
      </c>
      <c r="M294" s="27">
        <v>0</v>
      </c>
      <c r="N294" s="27">
        <v>1.1758653994362859E-2</v>
      </c>
      <c r="O294" s="27">
        <v>1.4877511067097874E-2</v>
      </c>
      <c r="P294" s="27">
        <v>6.5239092630485634E-3</v>
      </c>
      <c r="Q294" s="27">
        <v>3.6816365257792542E-3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</row>
    <row r="295" spans="1:27">
      <c r="A295" s="20">
        <v>293</v>
      </c>
      <c r="B295" s="20" t="s">
        <v>205</v>
      </c>
      <c r="C295" s="20" t="s">
        <v>318</v>
      </c>
      <c r="D295" s="25">
        <v>163.19999999999999</v>
      </c>
      <c r="E295" s="25">
        <v>18.59</v>
      </c>
      <c r="F295" s="27">
        <v>5.4835439149722595E-2</v>
      </c>
      <c r="G295" s="27">
        <v>5.8393968723345457E-2</v>
      </c>
      <c r="H295" s="27">
        <v>8.4904973987958814E-3</v>
      </c>
      <c r="I295" s="27">
        <v>7.0043647167221312E-3</v>
      </c>
      <c r="J295" s="27">
        <v>1.9809796294319175E-3</v>
      </c>
      <c r="K295" s="27">
        <v>2.0731893377018665E-3</v>
      </c>
      <c r="L295" s="27">
        <v>1.3000414673256246E-2</v>
      </c>
      <c r="M295" s="27">
        <v>1.2860867718520998E-2</v>
      </c>
      <c r="N295" s="27">
        <v>1.9917145663845503E-3</v>
      </c>
      <c r="O295" s="27">
        <v>2.4060156904168509E-3</v>
      </c>
      <c r="P295" s="27">
        <v>2.2067544452419166E-2</v>
      </c>
      <c r="Q295" s="27">
        <v>1.9421632593271284E-2</v>
      </c>
      <c r="R295" s="27">
        <v>2.7845186299772347E-2</v>
      </c>
      <c r="S295" s="27">
        <v>2.5680359725077911E-2</v>
      </c>
      <c r="T295" s="27">
        <v>1.927381693292397E-2</v>
      </c>
      <c r="U295" s="27">
        <v>1.4683411042517181E-2</v>
      </c>
      <c r="V295" s="27">
        <v>4.2643809348916768E-2</v>
      </c>
      <c r="W295" s="27">
        <v>4.2357687921448881E-2</v>
      </c>
      <c r="X295" s="27">
        <v>1.6959647152403879E-2</v>
      </c>
      <c r="Y295" s="27">
        <v>1.7324814608849475E-2</v>
      </c>
      <c r="Z295" s="27">
        <v>2.2111534972912832E-2</v>
      </c>
      <c r="AA295" s="27">
        <v>2.5305180299011389E-2</v>
      </c>
    </row>
    <row r="296" spans="1:27">
      <c r="A296" s="20">
        <v>294</v>
      </c>
      <c r="B296" s="20" t="s">
        <v>205</v>
      </c>
      <c r="C296" s="20" t="s">
        <v>319</v>
      </c>
      <c r="D296" s="25">
        <v>163.32</v>
      </c>
      <c r="E296" s="25">
        <v>20.09</v>
      </c>
      <c r="F296" s="27">
        <v>0</v>
      </c>
      <c r="G296" s="27">
        <v>0</v>
      </c>
      <c r="H296" s="27">
        <v>0</v>
      </c>
      <c r="I296" s="27">
        <v>0</v>
      </c>
      <c r="J296" s="27">
        <v>1.9594491673699047E-3</v>
      </c>
      <c r="K296" s="27">
        <v>2.2433737278906075E-3</v>
      </c>
      <c r="L296" s="27">
        <v>0</v>
      </c>
      <c r="M296" s="27">
        <v>0</v>
      </c>
      <c r="N296" s="27">
        <v>6.6946702923984663E-3</v>
      </c>
      <c r="O296" s="27">
        <v>1.7793335455754309E-3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</row>
    <row r="297" spans="1:27">
      <c r="A297" s="20">
        <v>295</v>
      </c>
      <c r="B297" s="20" t="s">
        <v>205</v>
      </c>
      <c r="C297" s="20" t="s">
        <v>320</v>
      </c>
      <c r="D297" s="25">
        <v>163.32</v>
      </c>
      <c r="E297" s="25">
        <v>26.2</v>
      </c>
      <c r="F297" s="27">
        <v>0</v>
      </c>
      <c r="G297" s="27">
        <v>0</v>
      </c>
      <c r="H297" s="27">
        <v>3.1739585463492238E-2</v>
      </c>
      <c r="I297" s="27">
        <v>1.5601229334004249E-2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</row>
    <row r="298" spans="1:27">
      <c r="A298" s="20">
        <v>296</v>
      </c>
      <c r="B298" s="20" t="s">
        <v>205</v>
      </c>
      <c r="C298" s="20" t="s">
        <v>321</v>
      </c>
      <c r="D298" s="25">
        <v>163.32</v>
      </c>
      <c r="E298" s="25">
        <v>26.79</v>
      </c>
      <c r="F298" s="27">
        <v>0</v>
      </c>
      <c r="G298" s="27">
        <v>0</v>
      </c>
      <c r="H298" s="27">
        <v>1.2144556393292219E-2</v>
      </c>
      <c r="I298" s="27">
        <v>8.7844855928075616E-3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</row>
    <row r="299" spans="1:27">
      <c r="A299" s="20">
        <v>297</v>
      </c>
      <c r="B299" s="20" t="s">
        <v>205</v>
      </c>
      <c r="C299" s="20" t="s">
        <v>322</v>
      </c>
      <c r="D299" s="25">
        <v>165.84</v>
      </c>
      <c r="E299" s="25">
        <v>25.56</v>
      </c>
      <c r="F299" s="27">
        <v>0</v>
      </c>
      <c r="G299" s="27">
        <v>0</v>
      </c>
      <c r="H299" s="27">
        <v>0</v>
      </c>
      <c r="I299" s="27">
        <v>0</v>
      </c>
      <c r="J299" s="27">
        <v>9.1738331639286299E-4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</row>
    <row r="300" spans="1:27">
      <c r="A300" s="20">
        <v>298</v>
      </c>
      <c r="B300" s="20" t="s">
        <v>205</v>
      </c>
      <c r="C300" s="20" t="s">
        <v>323</v>
      </c>
      <c r="D300" s="25">
        <v>167.28</v>
      </c>
      <c r="E300" s="25">
        <v>25.14</v>
      </c>
      <c r="F300" s="27">
        <v>0</v>
      </c>
      <c r="G300" s="27">
        <v>0</v>
      </c>
      <c r="H300" s="27">
        <v>0</v>
      </c>
      <c r="I300" s="27">
        <v>1.5563166598370442E-4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</row>
    <row r="301" spans="1:27">
      <c r="A301" s="20">
        <v>299</v>
      </c>
      <c r="B301" s="20" t="s">
        <v>205</v>
      </c>
      <c r="C301" s="20" t="s">
        <v>324</v>
      </c>
      <c r="D301" s="25">
        <v>167.4</v>
      </c>
      <c r="E301" s="25">
        <v>25.56</v>
      </c>
      <c r="F301" s="27">
        <v>0</v>
      </c>
      <c r="G301" s="27">
        <v>0</v>
      </c>
      <c r="H301" s="27">
        <v>0</v>
      </c>
      <c r="I301" s="27">
        <v>0</v>
      </c>
      <c r="J301" s="27">
        <v>6.4316134183814736E-4</v>
      </c>
      <c r="K301" s="27">
        <v>5.6166142821538272E-4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</row>
    <row r="302" spans="1:27">
      <c r="A302" s="20">
        <v>300</v>
      </c>
      <c r="B302" s="20" t="s">
        <v>205</v>
      </c>
      <c r="C302" s="20" t="s">
        <v>325</v>
      </c>
      <c r="D302" s="25">
        <v>168.12</v>
      </c>
      <c r="E302" s="25">
        <v>24.76</v>
      </c>
      <c r="F302" s="27">
        <v>3.3237328906891836E-2</v>
      </c>
      <c r="G302" s="27">
        <v>4.2314469422557587E-2</v>
      </c>
      <c r="H302" s="27">
        <v>4.9863808862362297E-3</v>
      </c>
      <c r="I302" s="27">
        <v>5.9782142511879592E-3</v>
      </c>
      <c r="J302" s="27">
        <v>5.4601819150347577E-3</v>
      </c>
      <c r="K302" s="27">
        <v>6.0952760863848638E-3</v>
      </c>
      <c r="L302" s="27">
        <v>0</v>
      </c>
      <c r="M302" s="27">
        <v>6.0381225177242029E-3</v>
      </c>
      <c r="N302" s="27">
        <v>1.1938281812452937E-2</v>
      </c>
      <c r="O302" s="27">
        <v>1.4039985782294156E-2</v>
      </c>
      <c r="P302" s="27">
        <v>0</v>
      </c>
      <c r="Q302" s="27">
        <v>1.495528496122644E-2</v>
      </c>
      <c r="R302" s="27">
        <v>0</v>
      </c>
      <c r="S302" s="27">
        <v>1.6633410622572089E-2</v>
      </c>
      <c r="T302" s="27">
        <v>0</v>
      </c>
      <c r="U302" s="27">
        <v>0</v>
      </c>
      <c r="V302" s="27">
        <v>3.5614075200376322E-2</v>
      </c>
      <c r="W302" s="27">
        <v>2.4495571190891966E-2</v>
      </c>
      <c r="X302" s="27">
        <v>3.3201242025093114E-2</v>
      </c>
      <c r="Y302" s="27">
        <v>2.8319539508573348E-2</v>
      </c>
      <c r="Z302" s="27">
        <v>2.0589259970937419E-2</v>
      </c>
      <c r="AA302" s="27">
        <v>0</v>
      </c>
    </row>
    <row r="303" spans="1:27">
      <c r="A303" s="20">
        <v>301</v>
      </c>
      <c r="B303" s="20" t="s">
        <v>205</v>
      </c>
      <c r="C303" s="20" t="s">
        <v>326</v>
      </c>
      <c r="D303" s="25">
        <v>168.48</v>
      </c>
      <c r="E303" s="25">
        <v>25.46</v>
      </c>
      <c r="F303" s="27">
        <v>0</v>
      </c>
      <c r="G303" s="27">
        <v>0</v>
      </c>
      <c r="H303" s="27">
        <v>0</v>
      </c>
      <c r="I303" s="27">
        <v>0</v>
      </c>
      <c r="J303" s="27">
        <v>3.3762150512219898E-4</v>
      </c>
      <c r="K303" s="27">
        <v>3.1604672764421046E-4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</row>
    <row r="304" spans="1:27">
      <c r="A304" s="20">
        <v>302</v>
      </c>
      <c r="B304" s="20" t="s">
        <v>205</v>
      </c>
      <c r="C304" s="20" t="s">
        <v>327</v>
      </c>
      <c r="D304" s="25">
        <v>169.44</v>
      </c>
      <c r="E304" s="25">
        <v>18.23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2.1114362578374414E-4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2.4025283831542748E-4</v>
      </c>
      <c r="T304" s="27">
        <v>1.13873913017049E-3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</row>
    <row r="305" spans="1:27">
      <c r="A305" s="20">
        <v>303</v>
      </c>
      <c r="B305" s="20" t="s">
        <v>205</v>
      </c>
      <c r="C305" s="20" t="s">
        <v>328</v>
      </c>
      <c r="D305" s="25">
        <v>169.92</v>
      </c>
      <c r="E305" s="25">
        <v>25.46</v>
      </c>
      <c r="F305" s="27">
        <v>0</v>
      </c>
      <c r="G305" s="27">
        <v>0</v>
      </c>
      <c r="H305" s="27">
        <v>0</v>
      </c>
      <c r="I305" s="27">
        <v>0</v>
      </c>
      <c r="J305" s="27">
        <v>4.1247876150537528E-4</v>
      </c>
      <c r="K305" s="27">
        <v>2.112272189602349E-4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</row>
    <row r="306" spans="1:27">
      <c r="A306" s="20">
        <v>304</v>
      </c>
      <c r="B306" s="20" t="s">
        <v>205</v>
      </c>
      <c r="C306" s="20" t="s">
        <v>329</v>
      </c>
      <c r="D306" s="25">
        <v>173.28</v>
      </c>
      <c r="E306" s="25">
        <v>19.989999999999998</v>
      </c>
      <c r="F306" s="27">
        <v>0</v>
      </c>
      <c r="G306" s="27">
        <v>0</v>
      </c>
      <c r="H306" s="27">
        <v>4.7427345243947731E-4</v>
      </c>
      <c r="I306" s="27">
        <v>1.8918243013590222E-4</v>
      </c>
      <c r="J306" s="27">
        <v>0</v>
      </c>
      <c r="K306" s="27">
        <v>3.9607693981674345E-4</v>
      </c>
      <c r="L306" s="27">
        <v>2.1848248267482455E-3</v>
      </c>
      <c r="M306" s="27">
        <v>2.3205606254712687E-3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</row>
    <row r="307" spans="1:27">
      <c r="A307" s="20">
        <v>305</v>
      </c>
      <c r="B307" s="20" t="s">
        <v>205</v>
      </c>
      <c r="C307" s="20" t="s">
        <v>330</v>
      </c>
      <c r="D307" s="25">
        <v>173.4</v>
      </c>
      <c r="E307" s="25">
        <v>21.04</v>
      </c>
      <c r="F307" s="27">
        <v>0</v>
      </c>
      <c r="G307" s="27">
        <v>0</v>
      </c>
      <c r="H307" s="27">
        <v>2.6524976098488912E-3</v>
      </c>
      <c r="I307" s="27">
        <v>2.3017221342937922E-3</v>
      </c>
      <c r="J307" s="27">
        <v>5.2940857540703992E-4</v>
      </c>
      <c r="K307" s="27">
        <v>6.3678897123256768E-4</v>
      </c>
      <c r="L307" s="27">
        <v>3.2293962719078329E-3</v>
      </c>
      <c r="M307" s="27">
        <v>3.2612071809586824E-3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</row>
    <row r="308" spans="1:27">
      <c r="A308" s="20">
        <v>306</v>
      </c>
      <c r="B308" s="20" t="s">
        <v>205</v>
      </c>
      <c r="C308" s="20" t="s">
        <v>331</v>
      </c>
      <c r="D308" s="25">
        <v>173.4</v>
      </c>
      <c r="E308" s="25">
        <v>25.45</v>
      </c>
      <c r="F308" s="27">
        <v>0</v>
      </c>
      <c r="G308" s="27">
        <v>0</v>
      </c>
      <c r="H308" s="27">
        <v>4.4208295011068674E-4</v>
      </c>
      <c r="I308" s="27">
        <v>6.7166978657527915E-4</v>
      </c>
      <c r="J308" s="27">
        <v>1.0653010572965761E-2</v>
      </c>
      <c r="K308" s="27">
        <v>0</v>
      </c>
      <c r="L308" s="27">
        <v>4.0546997298323884E-4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</row>
    <row r="309" spans="1:27">
      <c r="A309" s="20">
        <v>307</v>
      </c>
      <c r="B309" s="20" t="s">
        <v>205</v>
      </c>
      <c r="C309" s="20" t="s">
        <v>332</v>
      </c>
      <c r="D309" s="25">
        <v>173.4</v>
      </c>
      <c r="E309" s="25">
        <v>26.03</v>
      </c>
      <c r="F309" s="27">
        <v>0</v>
      </c>
      <c r="G309" s="27">
        <v>0</v>
      </c>
      <c r="H309" s="27">
        <v>7.9059611808388885E-3</v>
      </c>
      <c r="I309" s="27">
        <v>6.4382277416949541E-3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</row>
    <row r="310" spans="1:27">
      <c r="A310" s="20">
        <v>308</v>
      </c>
      <c r="B310" s="20" t="s">
        <v>205</v>
      </c>
      <c r="C310" s="20" t="s">
        <v>333</v>
      </c>
      <c r="D310" s="25">
        <v>173.52</v>
      </c>
      <c r="E310" s="25">
        <v>25.68</v>
      </c>
      <c r="F310" s="27">
        <v>0</v>
      </c>
      <c r="G310" s="27">
        <v>0</v>
      </c>
      <c r="H310" s="27">
        <v>0</v>
      </c>
      <c r="I310" s="27">
        <v>1.3934641840890119E-3</v>
      </c>
      <c r="J310" s="27">
        <v>0</v>
      </c>
      <c r="K310" s="27">
        <v>1.2295547777867068E-2</v>
      </c>
      <c r="L310" s="27">
        <v>1.355294606190193E-3</v>
      </c>
      <c r="M310" s="27">
        <v>6.1965128600783388E-4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</row>
    <row r="311" spans="1:27">
      <c r="A311" s="20">
        <v>309</v>
      </c>
      <c r="B311" s="20" t="s">
        <v>205</v>
      </c>
      <c r="C311" s="20" t="s">
        <v>334</v>
      </c>
      <c r="D311" s="25">
        <v>173.64</v>
      </c>
      <c r="E311" s="25">
        <v>26.79</v>
      </c>
      <c r="F311" s="27">
        <v>0</v>
      </c>
      <c r="G311" s="27">
        <v>0</v>
      </c>
      <c r="H311" s="27">
        <v>1.2516005029107734E-3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</row>
    <row r="312" spans="1:27">
      <c r="A312" s="20">
        <v>310</v>
      </c>
      <c r="B312" s="20" t="s">
        <v>205</v>
      </c>
      <c r="C312" s="20" t="s">
        <v>335</v>
      </c>
      <c r="D312" s="25">
        <v>173.76</v>
      </c>
      <c r="E312" s="25">
        <v>25.5</v>
      </c>
      <c r="F312" s="27">
        <v>0</v>
      </c>
      <c r="G312" s="27">
        <v>0</v>
      </c>
      <c r="H312" s="27">
        <v>5.8801321522584005E-4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</row>
    <row r="313" spans="1:27">
      <c r="A313" s="20">
        <v>311</v>
      </c>
      <c r="B313" s="20" t="s">
        <v>205</v>
      </c>
      <c r="C313" s="20" t="s">
        <v>336</v>
      </c>
      <c r="D313" s="25">
        <v>175.08</v>
      </c>
      <c r="E313" s="25">
        <v>14.52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2.8590993318952906E-4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</row>
    <row r="314" spans="1:27">
      <c r="A314" s="20">
        <v>312</v>
      </c>
      <c r="B314" s="20" t="s">
        <v>205</v>
      </c>
      <c r="C314" s="20" t="s">
        <v>337</v>
      </c>
      <c r="D314" s="25">
        <v>175.08</v>
      </c>
      <c r="E314" s="25">
        <v>17.04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8.3826307127904366E-4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</row>
    <row r="315" spans="1:27">
      <c r="A315" s="20">
        <v>313</v>
      </c>
      <c r="B315" s="20" t="s">
        <v>205</v>
      </c>
      <c r="C315" s="20" t="s">
        <v>338</v>
      </c>
      <c r="D315" s="25">
        <v>175.08</v>
      </c>
      <c r="E315" s="25">
        <v>23.03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5.5767433948496999E-5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</row>
    <row r="316" spans="1:27">
      <c r="A316" s="20">
        <v>314</v>
      </c>
      <c r="B316" s="20" t="s">
        <v>205</v>
      </c>
      <c r="C316" s="20" t="s">
        <v>339</v>
      </c>
      <c r="D316" s="25">
        <v>175.2</v>
      </c>
      <c r="E316" s="25">
        <v>14.88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7.9225735985478604E-4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</row>
    <row r="317" spans="1:27">
      <c r="A317" s="20">
        <v>315</v>
      </c>
      <c r="B317" s="20" t="s">
        <v>205</v>
      </c>
      <c r="C317" s="20" t="s">
        <v>340</v>
      </c>
      <c r="D317" s="25">
        <v>175.2</v>
      </c>
      <c r="E317" s="25">
        <v>20.39</v>
      </c>
      <c r="F317" s="27">
        <v>0</v>
      </c>
      <c r="G317" s="27">
        <v>0</v>
      </c>
      <c r="H317" s="27">
        <v>0</v>
      </c>
      <c r="I317" s="27">
        <v>0</v>
      </c>
      <c r="J317" s="27">
        <v>2.6712070167195468E-3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</row>
    <row r="318" spans="1:27">
      <c r="A318" s="20">
        <v>316</v>
      </c>
      <c r="B318" s="20" t="s">
        <v>205</v>
      </c>
      <c r="C318" s="20" t="s">
        <v>341</v>
      </c>
      <c r="D318" s="25">
        <v>175.32</v>
      </c>
      <c r="E318" s="25">
        <v>10.02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1.1716552534967655E-2</v>
      </c>
      <c r="Y318" s="27">
        <v>1.3214363526747465E-2</v>
      </c>
      <c r="Z318" s="27">
        <v>6.3079879866095451E-2</v>
      </c>
      <c r="AA318" s="27">
        <v>5.2802063361459588E-2</v>
      </c>
    </row>
    <row r="319" spans="1:27">
      <c r="A319" s="20">
        <v>317</v>
      </c>
      <c r="B319" s="20" t="s">
        <v>205</v>
      </c>
      <c r="C319" s="20" t="s">
        <v>342</v>
      </c>
      <c r="D319" s="25">
        <v>175.32</v>
      </c>
      <c r="E319" s="25">
        <v>11.76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3.9583369498447214E-2</v>
      </c>
      <c r="U319" s="27">
        <v>0</v>
      </c>
      <c r="V319" s="27">
        <v>0</v>
      </c>
      <c r="W319" s="27">
        <v>1.4403316393671269E-3</v>
      </c>
      <c r="X319" s="27">
        <v>4.3197896856895287E-3</v>
      </c>
      <c r="Y319" s="27">
        <v>0</v>
      </c>
      <c r="Z319" s="27">
        <v>0</v>
      </c>
      <c r="AA319" s="27">
        <v>0</v>
      </c>
    </row>
    <row r="320" spans="1:27">
      <c r="A320" s="20">
        <v>318</v>
      </c>
      <c r="B320" s="20" t="s">
        <v>205</v>
      </c>
      <c r="C320" s="20" t="s">
        <v>343</v>
      </c>
      <c r="D320" s="25">
        <v>175.32</v>
      </c>
      <c r="E320" s="25">
        <v>12.45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7.1246929924481499E-4</v>
      </c>
      <c r="S320" s="27">
        <v>0</v>
      </c>
      <c r="T320" s="27">
        <v>2.250948047695259E-2</v>
      </c>
      <c r="U320" s="27">
        <v>6.0378732095570174E-2</v>
      </c>
      <c r="V320" s="27">
        <v>0</v>
      </c>
      <c r="W320" s="27">
        <v>2.0611643811213188E-3</v>
      </c>
      <c r="X320" s="27">
        <v>0</v>
      </c>
      <c r="Y320" s="27">
        <v>0</v>
      </c>
      <c r="Z320" s="27">
        <v>0</v>
      </c>
      <c r="AA320" s="27">
        <v>0</v>
      </c>
    </row>
    <row r="321" spans="1:27">
      <c r="A321" s="20">
        <v>319</v>
      </c>
      <c r="B321" s="20" t="s">
        <v>205</v>
      </c>
      <c r="C321" s="20" t="s">
        <v>344</v>
      </c>
      <c r="D321" s="25">
        <v>175.32</v>
      </c>
      <c r="E321" s="25">
        <v>17.760000000000002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2.9213288643903092E-4</v>
      </c>
      <c r="M321" s="27">
        <v>0</v>
      </c>
      <c r="N321" s="27">
        <v>9.4334800364743159E-3</v>
      </c>
      <c r="O321" s="27">
        <v>9.3052020573739583E-3</v>
      </c>
      <c r="P321" s="27">
        <v>6.4057424145603208E-3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</row>
    <row r="322" spans="1:27">
      <c r="A322" s="20">
        <v>320</v>
      </c>
      <c r="B322" s="20" t="s">
        <v>205</v>
      </c>
      <c r="C322" s="20" t="s">
        <v>345</v>
      </c>
      <c r="D322" s="25">
        <v>175.32</v>
      </c>
      <c r="E322" s="25">
        <v>19.989999999999998</v>
      </c>
      <c r="F322" s="27">
        <v>4.1857667290964391E-3</v>
      </c>
      <c r="G322" s="27">
        <v>3.7571104352155243E-3</v>
      </c>
      <c r="H322" s="27">
        <v>5.9632912034669576E-4</v>
      </c>
      <c r="I322" s="27">
        <v>4.9091741354262875E-4</v>
      </c>
      <c r="J322" s="27">
        <v>1.8405232045155375E-3</v>
      </c>
      <c r="K322" s="27">
        <v>2.2077752253702185E-3</v>
      </c>
      <c r="L322" s="27">
        <v>6.5595573493364111E-3</v>
      </c>
      <c r="M322" s="27">
        <v>7.2337498026792965E-3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</row>
    <row r="323" spans="1:27">
      <c r="A323" s="20">
        <v>321</v>
      </c>
      <c r="B323" s="20" t="s">
        <v>205</v>
      </c>
      <c r="C323" s="20" t="s">
        <v>346</v>
      </c>
      <c r="D323" s="25">
        <v>175.44</v>
      </c>
      <c r="E323" s="25">
        <v>17.04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6.9074562652985858E-4</v>
      </c>
      <c r="O323" s="27">
        <v>0</v>
      </c>
      <c r="P323" s="27">
        <v>3.5144716238178918E-3</v>
      </c>
      <c r="Q323" s="27">
        <v>2.9472074448238213E-3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</row>
    <row r="324" spans="1:27">
      <c r="A324" s="20">
        <v>322</v>
      </c>
      <c r="B324" s="20" t="s">
        <v>205</v>
      </c>
      <c r="C324" s="20" t="s">
        <v>347</v>
      </c>
      <c r="D324" s="25">
        <v>175.44</v>
      </c>
      <c r="E324" s="25">
        <v>25.68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3.3393097645637577E-3</v>
      </c>
      <c r="L324" s="27">
        <v>7.3751110825790714E-4</v>
      </c>
      <c r="M324" s="27">
        <v>9.5338773924881937E-4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</row>
    <row r="325" spans="1:27">
      <c r="A325" s="20">
        <v>323</v>
      </c>
      <c r="B325" s="20" t="s">
        <v>205</v>
      </c>
      <c r="C325" s="20" t="s">
        <v>348</v>
      </c>
      <c r="D325" s="25">
        <v>175.68</v>
      </c>
      <c r="E325" s="25">
        <v>23.43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2.0527851045620908E-4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</row>
    <row r="326" spans="1:27">
      <c r="A326" s="20">
        <v>324</v>
      </c>
      <c r="B326" s="20" t="s">
        <v>205</v>
      </c>
      <c r="C326" s="20" t="s">
        <v>349</v>
      </c>
      <c r="D326" s="25">
        <v>175.68</v>
      </c>
      <c r="E326" s="25">
        <v>25.68</v>
      </c>
      <c r="F326" s="27">
        <v>0</v>
      </c>
      <c r="G326" s="27">
        <v>0</v>
      </c>
      <c r="H326" s="27">
        <v>9.2597632354563268E-4</v>
      </c>
      <c r="I326" s="27">
        <v>1.2169214595782799E-3</v>
      </c>
      <c r="J326" s="27">
        <v>0</v>
      </c>
      <c r="K326" s="27">
        <v>3.8199678783969898E-3</v>
      </c>
      <c r="L326" s="27">
        <v>5.1722453668691588E-4</v>
      </c>
      <c r="M326" s="27">
        <v>6.6312917694824212E-4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</row>
    <row r="327" spans="1:27">
      <c r="A327" s="20">
        <v>325</v>
      </c>
      <c r="B327" s="20" t="s">
        <v>205</v>
      </c>
      <c r="C327" s="20" t="s">
        <v>350</v>
      </c>
      <c r="D327" s="25">
        <v>176.4</v>
      </c>
      <c r="E327" s="25">
        <v>26.45</v>
      </c>
      <c r="F327" s="27">
        <v>0</v>
      </c>
      <c r="G327" s="27">
        <v>0</v>
      </c>
      <c r="H327" s="27">
        <v>1.3925002173367145E-4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</row>
    <row r="328" spans="1:27">
      <c r="A328" s="20">
        <v>326</v>
      </c>
      <c r="B328" s="20" t="s">
        <v>205</v>
      </c>
      <c r="C328" s="20" t="s">
        <v>351</v>
      </c>
      <c r="D328" s="25">
        <v>176.52</v>
      </c>
      <c r="E328" s="25">
        <v>26.03</v>
      </c>
      <c r="F328" s="27">
        <v>0</v>
      </c>
      <c r="G328" s="27">
        <v>0</v>
      </c>
      <c r="H328" s="27">
        <v>0</v>
      </c>
      <c r="I328" s="27">
        <v>4.5535425128085587E-4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</row>
    <row r="329" spans="1:27">
      <c r="A329" s="20">
        <v>327</v>
      </c>
      <c r="B329" s="20" t="s">
        <v>205</v>
      </c>
      <c r="C329" s="20" t="s">
        <v>352</v>
      </c>
      <c r="D329" s="25">
        <v>177.24</v>
      </c>
      <c r="E329" s="25">
        <v>16.739999999999998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2.3466315764874844E-4</v>
      </c>
      <c r="L329" s="27">
        <v>0</v>
      </c>
      <c r="M329" s="27">
        <v>4.895829736146801E-4</v>
      </c>
      <c r="N329" s="27">
        <v>5.8244178131511533E-3</v>
      </c>
      <c r="O329" s="27">
        <v>5.6229550309443632E-3</v>
      </c>
      <c r="P329" s="27">
        <v>0</v>
      </c>
      <c r="Q329" s="27">
        <v>1.1421993996312159E-3</v>
      </c>
      <c r="R329" s="27">
        <v>0</v>
      </c>
      <c r="S329" s="27">
        <v>0</v>
      </c>
      <c r="T329" s="27">
        <v>1.1862293625162865E-3</v>
      </c>
      <c r="U329" s="27">
        <v>5.7309906901430894E-3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</row>
    <row r="330" spans="1:27">
      <c r="A330" s="20">
        <v>328</v>
      </c>
      <c r="B330" s="20" t="s">
        <v>205</v>
      </c>
      <c r="C330" s="20" t="s">
        <v>353</v>
      </c>
      <c r="D330" s="25">
        <v>177.24</v>
      </c>
      <c r="E330" s="25">
        <v>20.52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7.8232763094617692E-3</v>
      </c>
      <c r="O330" s="27">
        <v>8.0215022243925269E-3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</row>
    <row r="331" spans="1:27">
      <c r="A331" s="20">
        <v>329</v>
      </c>
      <c r="B331" s="20" t="s">
        <v>205</v>
      </c>
      <c r="C331" s="20" t="s">
        <v>354</v>
      </c>
      <c r="D331" s="25">
        <v>177.24</v>
      </c>
      <c r="E331" s="25">
        <v>20.76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5.3320877132038702E-3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</row>
    <row r="332" spans="1:27">
      <c r="A332" s="20">
        <v>330</v>
      </c>
      <c r="B332" s="20" t="s">
        <v>205</v>
      </c>
      <c r="C332" s="20" t="s">
        <v>355</v>
      </c>
      <c r="D332" s="25">
        <v>177.24</v>
      </c>
      <c r="E332" s="25">
        <v>21.65</v>
      </c>
      <c r="F332" s="27">
        <v>5.4763781372345072E-3</v>
      </c>
      <c r="G332" s="27">
        <v>4.5037999828720738E-3</v>
      </c>
      <c r="H332" s="27">
        <v>6.6540507255512041E-3</v>
      </c>
      <c r="I332" s="27">
        <v>5.1503037739261143E-3</v>
      </c>
      <c r="J332" s="27">
        <v>5.1651508770711035E-2</v>
      </c>
      <c r="K332" s="27">
        <v>5.629347083751067E-2</v>
      </c>
      <c r="L332" s="27">
        <v>0</v>
      </c>
      <c r="M332" s="27">
        <v>0</v>
      </c>
      <c r="N332" s="27">
        <v>0</v>
      </c>
      <c r="O332" s="27">
        <v>0</v>
      </c>
      <c r="P332" s="27">
        <v>7.6335167478331831E-4</v>
      </c>
      <c r="Q332" s="27">
        <v>0</v>
      </c>
      <c r="R332" s="27">
        <v>1.2839865958757964E-2</v>
      </c>
      <c r="S332" s="27">
        <v>1.0900674051188121E-2</v>
      </c>
      <c r="T332" s="27">
        <v>4.0162754406061546E-3</v>
      </c>
      <c r="U332" s="27">
        <v>6.3464808085676979E-3</v>
      </c>
      <c r="V332" s="27">
        <v>2.7334978236085751E-3</v>
      </c>
      <c r="W332" s="27">
        <v>0</v>
      </c>
      <c r="X332" s="27">
        <v>2.1916334368231485E-3</v>
      </c>
      <c r="Y332" s="27">
        <v>2.186992565032797E-3</v>
      </c>
      <c r="Z332" s="27">
        <v>1.8509445933555144E-3</v>
      </c>
      <c r="AA332" s="27">
        <v>2.7750383968384311E-3</v>
      </c>
    </row>
    <row r="333" spans="1:27">
      <c r="A333" s="20">
        <v>331</v>
      </c>
      <c r="B333" s="20" t="s">
        <v>205</v>
      </c>
      <c r="C333" s="20" t="s">
        <v>356</v>
      </c>
      <c r="D333" s="25">
        <v>177.24</v>
      </c>
      <c r="E333" s="25">
        <v>21.95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7.6872952587135508E-3</v>
      </c>
      <c r="M333" s="27">
        <v>7.0187407726551437E-3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</row>
    <row r="334" spans="1:27">
      <c r="A334" s="20">
        <v>332</v>
      </c>
      <c r="B334" s="20" t="s">
        <v>205</v>
      </c>
      <c r="C334" s="20" t="s">
        <v>357</v>
      </c>
      <c r="D334" s="25">
        <v>177.24</v>
      </c>
      <c r="E334" s="25">
        <v>23.28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3.6112687754101796E-4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</row>
    <row r="335" spans="1:27">
      <c r="A335" s="20">
        <v>333</v>
      </c>
      <c r="B335" s="20" t="s">
        <v>205</v>
      </c>
      <c r="C335" s="20" t="s">
        <v>358</v>
      </c>
      <c r="D335" s="25">
        <v>177.35820000000001</v>
      </c>
      <c r="E335" s="25">
        <v>20.99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5.3387263803283879E-3</v>
      </c>
      <c r="O335" s="27">
        <v>5.2440309433658301E-3</v>
      </c>
      <c r="P335" s="27">
        <v>4.193971794233595E-3</v>
      </c>
      <c r="Q335" s="27">
        <v>4.4596815001400579E-3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</row>
    <row r="336" spans="1:27">
      <c r="A336" s="20">
        <v>334</v>
      </c>
      <c r="B336" s="20" t="s">
        <v>205</v>
      </c>
      <c r="C336" s="20" t="s">
        <v>359</v>
      </c>
      <c r="D336" s="25">
        <v>177.36</v>
      </c>
      <c r="E336" s="25">
        <v>12.43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4.4799771120053551E-3</v>
      </c>
      <c r="S336" s="27">
        <v>4.2284499543515236E-3</v>
      </c>
      <c r="T336" s="27">
        <v>3.2616946482049061E-2</v>
      </c>
      <c r="U336" s="27">
        <v>3.364519470891169E-2</v>
      </c>
      <c r="V336" s="27">
        <v>4.1768318493556972E-2</v>
      </c>
      <c r="W336" s="27">
        <v>4.2660303904829583E-2</v>
      </c>
      <c r="X336" s="27">
        <v>0</v>
      </c>
      <c r="Y336" s="27">
        <v>0</v>
      </c>
      <c r="Z336" s="27">
        <v>0</v>
      </c>
      <c r="AA336" s="27">
        <v>0</v>
      </c>
    </row>
    <row r="337" spans="1:27">
      <c r="A337" s="20">
        <v>335</v>
      </c>
      <c r="B337" s="20" t="s">
        <v>205</v>
      </c>
      <c r="C337" s="20" t="s">
        <v>360</v>
      </c>
      <c r="D337" s="25">
        <v>177.36</v>
      </c>
      <c r="E337" s="25">
        <v>15.65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2.1171218146541807E-4</v>
      </c>
      <c r="M337" s="27">
        <v>2.1393882843692903E-4</v>
      </c>
      <c r="N337" s="27">
        <v>3.0164943973168833E-2</v>
      </c>
      <c r="O337" s="27">
        <v>1.7350024726428794E-2</v>
      </c>
      <c r="P337" s="27">
        <v>5.2518599328107873E-2</v>
      </c>
      <c r="Q337" s="27">
        <v>3.976429545983276E-2</v>
      </c>
      <c r="R337" s="27">
        <v>1.6868523145062052E-2</v>
      </c>
      <c r="S337" s="27">
        <v>1.5455574615860682E-2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</row>
    <row r="338" spans="1:27">
      <c r="A338" s="20">
        <v>336</v>
      </c>
      <c r="B338" s="20" t="s">
        <v>205</v>
      </c>
      <c r="C338" s="20" t="s">
        <v>361</v>
      </c>
      <c r="D338" s="25">
        <v>177.36</v>
      </c>
      <c r="E338" s="25">
        <v>22.38</v>
      </c>
      <c r="F338" s="27">
        <v>0</v>
      </c>
      <c r="G338" s="27">
        <v>0</v>
      </c>
      <c r="H338" s="27">
        <v>7.4368714616763034E-3</v>
      </c>
      <c r="I338" s="27">
        <v>7.3423173748219201E-3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</row>
    <row r="339" spans="1:27">
      <c r="A339" s="20">
        <v>337</v>
      </c>
      <c r="B339" s="20" t="s">
        <v>205</v>
      </c>
      <c r="C339" s="20" t="s">
        <v>362</v>
      </c>
      <c r="D339" s="25">
        <v>177.36</v>
      </c>
      <c r="E339" s="25">
        <v>24.2</v>
      </c>
      <c r="F339" s="27">
        <v>0</v>
      </c>
      <c r="G339" s="27">
        <v>0</v>
      </c>
      <c r="H339" s="27">
        <v>9.6714586379814975E-4</v>
      </c>
      <c r="I339" s="27">
        <v>7.1288332392479366E-4</v>
      </c>
      <c r="J339" s="27">
        <v>7.4631245109871265E-3</v>
      </c>
      <c r="K339" s="27">
        <v>7.9788591256403051E-3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</row>
    <row r="340" spans="1:27">
      <c r="A340" s="20">
        <v>338</v>
      </c>
      <c r="B340" s="20" t="s">
        <v>205</v>
      </c>
      <c r="C340" s="20" t="s">
        <v>363</v>
      </c>
      <c r="D340" s="25">
        <v>177.36</v>
      </c>
      <c r="E340" s="25">
        <v>25.54</v>
      </c>
      <c r="F340" s="27">
        <v>0</v>
      </c>
      <c r="G340" s="27">
        <v>0</v>
      </c>
      <c r="H340" s="27">
        <v>1.028173697751759E-3</v>
      </c>
      <c r="I340" s="27">
        <v>3.6417811798179452E-4</v>
      </c>
      <c r="J340" s="27">
        <v>0</v>
      </c>
      <c r="K340" s="27">
        <v>0</v>
      </c>
      <c r="L340" s="27">
        <v>7.4973604898365251E-4</v>
      </c>
      <c r="M340" s="27">
        <v>1.3876389058123544E-3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</row>
    <row r="341" spans="1:27">
      <c r="A341" s="20">
        <v>339</v>
      </c>
      <c r="B341" s="20" t="s">
        <v>205</v>
      </c>
      <c r="C341" s="20" t="s">
        <v>364</v>
      </c>
      <c r="D341" s="25">
        <v>177.36</v>
      </c>
      <c r="E341" s="25">
        <v>25.75</v>
      </c>
      <c r="F341" s="27">
        <v>0</v>
      </c>
      <c r="G341" s="27">
        <v>0</v>
      </c>
      <c r="H341" s="27">
        <v>0</v>
      </c>
      <c r="I341" s="27">
        <v>2.2787820080200647E-3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</row>
    <row r="342" spans="1:27">
      <c r="A342" s="20">
        <v>340</v>
      </c>
      <c r="B342" s="20" t="s">
        <v>205</v>
      </c>
      <c r="C342" s="20" t="s">
        <v>365</v>
      </c>
      <c r="D342" s="25">
        <v>177.6</v>
      </c>
      <c r="E342" s="25">
        <v>23.28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3.5509554438419288E-4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</row>
    <row r="343" spans="1:27">
      <c r="A343" s="20">
        <v>341</v>
      </c>
      <c r="B343" s="20" t="s">
        <v>205</v>
      </c>
      <c r="C343" s="20" t="s">
        <v>366</v>
      </c>
      <c r="D343" s="25">
        <v>177.6</v>
      </c>
      <c r="E343" s="25">
        <v>25.45</v>
      </c>
      <c r="F343" s="27">
        <v>0</v>
      </c>
      <c r="G343" s="27">
        <v>0</v>
      </c>
      <c r="H343" s="27">
        <v>0</v>
      </c>
      <c r="I343" s="27">
        <v>2.3130229556690072E-4</v>
      </c>
      <c r="J343" s="27">
        <v>1.3105982245646916E-2</v>
      </c>
      <c r="K343" s="27">
        <v>0</v>
      </c>
      <c r="L343" s="27">
        <v>5.1829274106540615E-4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</row>
    <row r="344" spans="1:27">
      <c r="A344" s="20">
        <v>342</v>
      </c>
      <c r="B344" s="20" t="s">
        <v>205</v>
      </c>
      <c r="C344" s="20" t="s">
        <v>367</v>
      </c>
      <c r="D344" s="25">
        <v>177.84</v>
      </c>
      <c r="E344" s="25">
        <v>26.45</v>
      </c>
      <c r="F344" s="27">
        <v>0</v>
      </c>
      <c r="G344" s="27">
        <v>0</v>
      </c>
      <c r="H344" s="27">
        <v>1.4883042221181747E-3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</row>
    <row r="345" spans="1:27">
      <c r="A345" s="20">
        <v>343</v>
      </c>
      <c r="B345" s="20" t="s">
        <v>205</v>
      </c>
      <c r="C345" s="20" t="s">
        <v>368</v>
      </c>
      <c r="D345" s="25">
        <v>179.16</v>
      </c>
      <c r="E345" s="25">
        <v>25.68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3.9742029602369416E-4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</row>
    <row r="346" spans="1:27">
      <c r="A346" s="20">
        <v>344</v>
      </c>
      <c r="B346" s="20" t="s">
        <v>205</v>
      </c>
      <c r="C346" s="20" t="s">
        <v>369</v>
      </c>
      <c r="D346" s="25">
        <v>179.28</v>
      </c>
      <c r="E346" s="25">
        <v>22.6</v>
      </c>
      <c r="F346" s="27">
        <v>0</v>
      </c>
      <c r="G346" s="27">
        <v>0</v>
      </c>
      <c r="H346" s="27">
        <v>8.7593758638898241E-3</v>
      </c>
      <c r="I346" s="27">
        <v>6.0659892801154108E-3</v>
      </c>
      <c r="J346" s="27">
        <v>4.1031064145920969E-2</v>
      </c>
      <c r="K346" s="27">
        <v>3.6928697507007169E-2</v>
      </c>
      <c r="L346" s="27">
        <v>1.4935392007265481E-3</v>
      </c>
      <c r="M346" s="27">
        <v>1.2738900258730233E-3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</row>
    <row r="347" spans="1:27">
      <c r="A347" s="20">
        <v>345</v>
      </c>
      <c r="B347" s="20" t="s">
        <v>205</v>
      </c>
      <c r="C347" s="20" t="s">
        <v>370</v>
      </c>
      <c r="D347" s="25">
        <v>179.4</v>
      </c>
      <c r="E347" s="25">
        <v>13.95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3.7932800558030159E-4</v>
      </c>
      <c r="O347" s="27">
        <v>0</v>
      </c>
      <c r="P347" s="27">
        <v>9.7549300197251349E-3</v>
      </c>
      <c r="Q347" s="27">
        <v>8.4276672790439371E-3</v>
      </c>
      <c r="R347" s="27">
        <v>2.2662098042210557E-2</v>
      </c>
      <c r="S347" s="27">
        <v>2.1951336536084571E-2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</row>
    <row r="348" spans="1:27">
      <c r="A348" s="20">
        <v>346</v>
      </c>
      <c r="B348" s="20" t="s">
        <v>205</v>
      </c>
      <c r="C348" s="20" t="s">
        <v>371</v>
      </c>
      <c r="D348" s="25">
        <v>179.4</v>
      </c>
      <c r="E348" s="25">
        <v>20.76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1.4441191813211008E-2</v>
      </c>
      <c r="M348" s="27">
        <v>1.3680275759016152E-2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</row>
    <row r="349" spans="1:27">
      <c r="A349" s="20">
        <v>347</v>
      </c>
      <c r="B349" s="20" t="s">
        <v>205</v>
      </c>
      <c r="C349" s="20" t="s">
        <v>372</v>
      </c>
      <c r="D349" s="25">
        <v>181.32</v>
      </c>
      <c r="E349" s="25">
        <v>20.149999999999999</v>
      </c>
      <c r="F349" s="27">
        <v>0</v>
      </c>
      <c r="G349" s="27">
        <v>0</v>
      </c>
      <c r="H349" s="27">
        <v>5.2193328466991495E-4</v>
      </c>
      <c r="I349" s="27">
        <v>0</v>
      </c>
      <c r="J349" s="27">
        <v>8.3443383777622258E-3</v>
      </c>
      <c r="K349" s="27">
        <v>7.7160428108232534E-3</v>
      </c>
      <c r="L349" s="27">
        <v>1.4176488523922357E-4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</row>
    <row r="350" spans="1:27">
      <c r="A350" s="20">
        <v>348</v>
      </c>
      <c r="B350" s="20" t="s">
        <v>205</v>
      </c>
      <c r="C350" s="20" t="s">
        <v>373</v>
      </c>
      <c r="D350" s="25">
        <v>183.36</v>
      </c>
      <c r="E350" s="25">
        <v>19.54</v>
      </c>
      <c r="F350" s="27">
        <v>0</v>
      </c>
      <c r="G350" s="27">
        <v>0</v>
      </c>
      <c r="H350" s="27">
        <v>0</v>
      </c>
      <c r="I350" s="27">
        <v>0</v>
      </c>
      <c r="J350" s="27">
        <v>2.2778728688023974E-3</v>
      </c>
      <c r="K350" s="27">
        <v>2.3422122216680201E-3</v>
      </c>
      <c r="L350" s="27">
        <v>4.3127940853290994E-4</v>
      </c>
      <c r="M350" s="27">
        <v>2.4519744283852968E-4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</row>
    <row r="351" spans="1:27">
      <c r="A351" s="20">
        <v>349</v>
      </c>
      <c r="B351" s="20" t="s">
        <v>205</v>
      </c>
      <c r="C351" s="20" t="s">
        <v>374</v>
      </c>
      <c r="D351" s="25">
        <v>184.36660000000001</v>
      </c>
      <c r="E351" s="25">
        <v>24.54</v>
      </c>
      <c r="F351" s="27">
        <v>0</v>
      </c>
      <c r="G351" s="27">
        <v>0</v>
      </c>
      <c r="H351" s="27">
        <v>0</v>
      </c>
      <c r="I351" s="27">
        <v>0</v>
      </c>
      <c r="J351" s="27">
        <v>9.5170246088456238E-5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</row>
    <row r="352" spans="1:27">
      <c r="A352" s="20">
        <v>350</v>
      </c>
      <c r="B352" s="20" t="s">
        <v>205</v>
      </c>
      <c r="C352" s="20" t="s">
        <v>375</v>
      </c>
      <c r="D352" s="25">
        <v>187.32</v>
      </c>
      <c r="E352" s="25">
        <v>23.96</v>
      </c>
      <c r="F352" s="27">
        <v>0</v>
      </c>
      <c r="G352" s="27">
        <v>0</v>
      </c>
      <c r="H352" s="27">
        <v>3.42046478873324E-3</v>
      </c>
      <c r="I352" s="27">
        <v>1.0603633604889242E-3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</row>
    <row r="353" spans="1:27">
      <c r="A353" s="20">
        <v>351</v>
      </c>
      <c r="B353" s="20" t="s">
        <v>205</v>
      </c>
      <c r="C353" s="20" t="s">
        <v>376</v>
      </c>
      <c r="D353" s="25">
        <v>187.44</v>
      </c>
      <c r="E353" s="25">
        <v>20.8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3.6796346278571528E-3</v>
      </c>
      <c r="M353" s="27">
        <v>3.6756781399025036E-3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</row>
    <row r="354" spans="1:27">
      <c r="A354" s="20">
        <v>352</v>
      </c>
      <c r="B354" s="20" t="s">
        <v>205</v>
      </c>
      <c r="C354" s="20" t="s">
        <v>377</v>
      </c>
      <c r="D354" s="25">
        <v>187.44</v>
      </c>
      <c r="E354" s="25">
        <v>21.55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1.462461273876629E-3</v>
      </c>
      <c r="M354" s="27">
        <v>1.1427392063504504E-3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</row>
    <row r="355" spans="1:27">
      <c r="A355" s="20">
        <v>353</v>
      </c>
      <c r="B355" s="20" t="s">
        <v>205</v>
      </c>
      <c r="C355" s="20" t="s">
        <v>378</v>
      </c>
      <c r="D355" s="25">
        <v>187.44</v>
      </c>
      <c r="E355" s="25">
        <v>24.99</v>
      </c>
      <c r="F355" s="27">
        <v>0</v>
      </c>
      <c r="G355" s="27">
        <v>0</v>
      </c>
      <c r="H355" s="27">
        <v>7.0901265661103847E-3</v>
      </c>
      <c r="I355" s="27">
        <v>6.5343191840543016E-3</v>
      </c>
      <c r="J355" s="27">
        <v>1.3820877438028038E-3</v>
      </c>
      <c r="K355" s="27">
        <v>2.1345066882174292E-3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</row>
    <row r="356" spans="1:27">
      <c r="A356" s="20">
        <v>354</v>
      </c>
      <c r="B356" s="20" t="s">
        <v>205</v>
      </c>
      <c r="C356" s="20" t="s">
        <v>379</v>
      </c>
      <c r="D356" s="25">
        <v>189.24</v>
      </c>
      <c r="E356" s="25">
        <v>23.79</v>
      </c>
      <c r="F356" s="27">
        <v>0</v>
      </c>
      <c r="G356" s="27">
        <v>0</v>
      </c>
      <c r="H356" s="27">
        <v>2.4135927111186218E-2</v>
      </c>
      <c r="I356" s="27">
        <v>2.0391056272387957E-2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</row>
    <row r="357" spans="1:27">
      <c r="A357" s="20">
        <v>355</v>
      </c>
      <c r="B357" s="20" t="s">
        <v>205</v>
      </c>
      <c r="C357" s="20" t="s">
        <v>380</v>
      </c>
      <c r="D357" s="25">
        <v>189.36</v>
      </c>
      <c r="E357" s="25">
        <v>21.55</v>
      </c>
      <c r="F357" s="27">
        <v>0</v>
      </c>
      <c r="G357" s="27">
        <v>0</v>
      </c>
      <c r="H357" s="27">
        <v>0</v>
      </c>
      <c r="I357" s="27">
        <v>0</v>
      </c>
      <c r="J357" s="27">
        <v>1.4571450876814729E-3</v>
      </c>
      <c r="K357" s="27">
        <v>2.1544762577772273E-3</v>
      </c>
      <c r="L357" s="27">
        <v>6.6272823368556727E-3</v>
      </c>
      <c r="M357" s="27">
        <v>4.2062147191111506E-3</v>
      </c>
      <c r="N357" s="27">
        <v>9.8100188655429969E-3</v>
      </c>
      <c r="O357" s="27">
        <v>1.1075730702500185E-2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</row>
    <row r="358" spans="1:27">
      <c r="A358" s="20">
        <v>356</v>
      </c>
      <c r="B358" s="20" t="s">
        <v>205</v>
      </c>
      <c r="C358" s="20" t="s">
        <v>381</v>
      </c>
      <c r="D358" s="25">
        <v>189.36</v>
      </c>
      <c r="E358" s="25">
        <v>22.01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1.4070922029550943E-3</v>
      </c>
      <c r="M358" s="27">
        <v>1.6256283455945929E-3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</row>
    <row r="359" spans="1:27">
      <c r="A359" s="20">
        <v>357</v>
      </c>
      <c r="B359" s="20" t="s">
        <v>205</v>
      </c>
      <c r="C359" s="20" t="s">
        <v>382</v>
      </c>
      <c r="D359" s="25">
        <v>189.36</v>
      </c>
      <c r="E359" s="25">
        <v>22.8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1.6881141975243277E-2</v>
      </c>
      <c r="M359" s="27">
        <v>1.772215262619372E-2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</row>
    <row r="360" spans="1:27">
      <c r="A360" s="20">
        <v>358</v>
      </c>
      <c r="B360" s="20" t="s">
        <v>205</v>
      </c>
      <c r="C360" s="20" t="s">
        <v>383</v>
      </c>
      <c r="D360" s="25">
        <v>189.36</v>
      </c>
      <c r="E360" s="25">
        <v>25.79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4.1397971589423556E-3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</row>
    <row r="361" spans="1:27">
      <c r="A361" s="20">
        <v>359</v>
      </c>
      <c r="B361" s="20" t="s">
        <v>205</v>
      </c>
      <c r="C361" s="20" t="s">
        <v>384</v>
      </c>
      <c r="D361" s="25">
        <v>189.48</v>
      </c>
      <c r="E361" s="25">
        <v>24.3</v>
      </c>
      <c r="F361" s="27">
        <v>0</v>
      </c>
      <c r="G361" s="27">
        <v>0</v>
      </c>
      <c r="H361" s="27">
        <v>2.3109206457100021E-3</v>
      </c>
      <c r="I361" s="27">
        <v>8.0696479786540208E-4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</row>
    <row r="362" spans="1:27">
      <c r="A362" s="20">
        <v>360</v>
      </c>
      <c r="B362" s="20" t="s">
        <v>205</v>
      </c>
      <c r="C362" s="20" t="s">
        <v>385</v>
      </c>
      <c r="D362" s="25">
        <v>189.6</v>
      </c>
      <c r="E362" s="25">
        <v>25.8</v>
      </c>
      <c r="F362" s="27">
        <v>0</v>
      </c>
      <c r="G362" s="27">
        <v>0</v>
      </c>
      <c r="H362" s="27">
        <v>9.8152587410829367E-3</v>
      </c>
      <c r="I362" s="27">
        <v>8.7083633611277321E-3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</row>
    <row r="363" spans="1:27">
      <c r="A363" s="20">
        <v>361</v>
      </c>
      <c r="B363" s="20" t="s">
        <v>205</v>
      </c>
      <c r="C363" s="20" t="s">
        <v>386</v>
      </c>
      <c r="D363" s="25">
        <v>190.2</v>
      </c>
      <c r="E363" s="25">
        <v>26.29</v>
      </c>
      <c r="F363" s="27">
        <v>0</v>
      </c>
      <c r="G363" s="27">
        <v>0</v>
      </c>
      <c r="H363" s="27">
        <v>0</v>
      </c>
      <c r="I363" s="27">
        <v>0</v>
      </c>
      <c r="J363" s="27">
        <v>5.629117169157668E-4</v>
      </c>
      <c r="K363" s="27">
        <v>1.1849163680710108E-4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</row>
    <row r="364" spans="1:27">
      <c r="A364" s="20">
        <v>362</v>
      </c>
      <c r="B364" s="20" t="s">
        <v>205</v>
      </c>
      <c r="C364" s="20" t="s">
        <v>387</v>
      </c>
      <c r="D364" s="25">
        <v>191.16</v>
      </c>
      <c r="E364" s="25">
        <v>16.66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1.0616562127670906E-3</v>
      </c>
      <c r="N364" s="27">
        <v>4.742947666448786E-4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</row>
    <row r="365" spans="1:27">
      <c r="A365" s="20">
        <v>363</v>
      </c>
      <c r="B365" s="20" t="s">
        <v>205</v>
      </c>
      <c r="C365" s="20" t="s">
        <v>388</v>
      </c>
      <c r="D365" s="25">
        <v>191.28</v>
      </c>
      <c r="E365" s="25">
        <v>21.49</v>
      </c>
      <c r="F365" s="27">
        <v>0</v>
      </c>
      <c r="G365" s="27">
        <v>0</v>
      </c>
      <c r="H365" s="27">
        <v>0</v>
      </c>
      <c r="I365" s="27">
        <v>0</v>
      </c>
      <c r="J365" s="27">
        <v>8.4266124775487367E-4</v>
      </c>
      <c r="K365" s="27">
        <v>1.7771259682530748E-3</v>
      </c>
      <c r="L365" s="27">
        <v>1.0691956104353742E-2</v>
      </c>
      <c r="M365" s="27">
        <v>2.351000375813456E-2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</row>
    <row r="366" spans="1:27">
      <c r="A366" s="20">
        <v>364</v>
      </c>
      <c r="B366" s="20" t="s">
        <v>205</v>
      </c>
      <c r="C366" s="20" t="s">
        <v>389</v>
      </c>
      <c r="D366" s="25">
        <v>191.28</v>
      </c>
      <c r="E366" s="25">
        <v>25.99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4.0668618910297293E-4</v>
      </c>
      <c r="O366" s="27">
        <v>0</v>
      </c>
      <c r="P366" s="27">
        <v>0</v>
      </c>
      <c r="Q366" s="27">
        <v>3.8760465629134109E-3</v>
      </c>
      <c r="R366" s="27">
        <v>0</v>
      </c>
      <c r="S366" s="27">
        <v>4.2108629166173377E-3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</row>
    <row r="367" spans="1:27">
      <c r="A367" s="20">
        <v>365</v>
      </c>
      <c r="B367" s="20" t="s">
        <v>205</v>
      </c>
      <c r="C367" s="20" t="s">
        <v>390</v>
      </c>
      <c r="D367" s="25">
        <v>191.4</v>
      </c>
      <c r="E367" s="25">
        <v>13.46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9.0999915405197667E-4</v>
      </c>
      <c r="O367" s="27">
        <v>1.7260405481835017E-3</v>
      </c>
      <c r="P367" s="27">
        <v>3.0885211174640184E-3</v>
      </c>
      <c r="Q367" s="27">
        <v>2.317402940179695E-3</v>
      </c>
      <c r="R367" s="27">
        <v>1.1209267565845597E-3</v>
      </c>
      <c r="S367" s="27">
        <v>2.3215019357224051E-3</v>
      </c>
      <c r="T367" s="27">
        <v>4.8352693010561658E-3</v>
      </c>
      <c r="U367" s="27">
        <v>5.0263208389729735E-3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</row>
    <row r="368" spans="1:27">
      <c r="A368" s="20">
        <v>366</v>
      </c>
      <c r="B368" s="20" t="s">
        <v>205</v>
      </c>
      <c r="C368" s="20" t="s">
        <v>391</v>
      </c>
      <c r="D368" s="25">
        <v>191.4</v>
      </c>
      <c r="E368" s="25">
        <v>21.04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1.1124540011531282E-2</v>
      </c>
      <c r="M368" s="27">
        <v>0</v>
      </c>
      <c r="N368" s="27">
        <v>2.9529375534151458E-3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</row>
    <row r="369" spans="1:27">
      <c r="A369" s="20">
        <v>367</v>
      </c>
      <c r="B369" s="20" t="s">
        <v>205</v>
      </c>
      <c r="C369" s="20" t="s">
        <v>392</v>
      </c>
      <c r="D369" s="25">
        <v>191.4</v>
      </c>
      <c r="E369" s="25">
        <v>24.18</v>
      </c>
      <c r="F369" s="27">
        <v>0</v>
      </c>
      <c r="G369" s="27">
        <v>1.3725490663979795E-2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</row>
    <row r="370" spans="1:27">
      <c r="A370" s="20">
        <v>368</v>
      </c>
      <c r="B370" s="20" t="s">
        <v>205</v>
      </c>
      <c r="C370" s="20" t="s">
        <v>393</v>
      </c>
      <c r="D370" s="25">
        <v>191.52</v>
      </c>
      <c r="E370" s="25">
        <v>25.99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4.0315745108377415E-3</v>
      </c>
      <c r="R370" s="27">
        <v>1.2390111553784585E-2</v>
      </c>
      <c r="S370" s="27">
        <v>3.7519222876452761E-3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</row>
    <row r="371" spans="1:27">
      <c r="A371" s="20">
        <v>369</v>
      </c>
      <c r="B371" s="20" t="s">
        <v>205</v>
      </c>
      <c r="C371" s="20" t="s">
        <v>394</v>
      </c>
      <c r="D371" s="25">
        <v>193.08</v>
      </c>
      <c r="E371" s="25">
        <v>16.05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3.5280376247028678E-4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</row>
    <row r="372" spans="1:27">
      <c r="A372" s="20">
        <v>370</v>
      </c>
      <c r="B372" s="20" t="s">
        <v>205</v>
      </c>
      <c r="C372" s="20" t="s">
        <v>395</v>
      </c>
      <c r="D372" s="25">
        <v>193.32</v>
      </c>
      <c r="E372" s="25">
        <v>11.82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5.3453848472137166E-3</v>
      </c>
      <c r="S372" s="27">
        <v>5.6869260081251777E-3</v>
      </c>
      <c r="T372" s="27">
        <v>7.6455769507357524E-2</v>
      </c>
      <c r="U372" s="27">
        <v>8.6883189503093039E-2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</row>
    <row r="373" spans="1:27">
      <c r="A373" s="20">
        <v>371</v>
      </c>
      <c r="B373" s="20" t="s">
        <v>205</v>
      </c>
      <c r="C373" s="20" t="s">
        <v>396</v>
      </c>
      <c r="D373" s="25">
        <v>193.32</v>
      </c>
      <c r="E373" s="25">
        <v>12.37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3.0177364559636406E-3</v>
      </c>
      <c r="S373" s="27">
        <v>3.553857671081539E-3</v>
      </c>
      <c r="T373" s="27">
        <v>4.8764022532651954E-2</v>
      </c>
      <c r="U373" s="27">
        <v>4.5966890888426447E-2</v>
      </c>
      <c r="V373" s="27">
        <v>8.7824639752069056E-3</v>
      </c>
      <c r="W373" s="27">
        <v>1.0185596979108131E-2</v>
      </c>
      <c r="X373" s="27">
        <v>0</v>
      </c>
      <c r="Y373" s="27">
        <v>0</v>
      </c>
      <c r="Z373" s="27">
        <v>0</v>
      </c>
      <c r="AA373" s="27">
        <v>0</v>
      </c>
    </row>
    <row r="374" spans="1:27">
      <c r="A374" s="20">
        <v>372</v>
      </c>
      <c r="B374" s="20" t="s">
        <v>205</v>
      </c>
      <c r="C374" s="20" t="s">
        <v>397</v>
      </c>
      <c r="D374" s="25">
        <v>193.32</v>
      </c>
      <c r="E374" s="25">
        <v>13.52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6.2126654748992562E-3</v>
      </c>
      <c r="Q374" s="27">
        <v>5.6551669167085655E-3</v>
      </c>
      <c r="R374" s="27">
        <v>1.5275606387279594E-2</v>
      </c>
      <c r="S374" s="27">
        <v>2.0149061026101527E-2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</row>
    <row r="375" spans="1:27">
      <c r="A375" s="20">
        <v>373</v>
      </c>
      <c r="B375" s="20" t="s">
        <v>205</v>
      </c>
      <c r="C375" s="20" t="s">
        <v>398</v>
      </c>
      <c r="D375" s="25">
        <v>193.44</v>
      </c>
      <c r="E375" s="25">
        <v>17.41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2.2840548592220383E-3</v>
      </c>
      <c r="M375" s="27">
        <v>1.0168747589521547E-3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</row>
    <row r="376" spans="1:27">
      <c r="A376" s="20">
        <v>374</v>
      </c>
      <c r="B376" s="20" t="s">
        <v>205</v>
      </c>
      <c r="C376" s="20" t="s">
        <v>399</v>
      </c>
      <c r="D376" s="25">
        <v>194.4</v>
      </c>
      <c r="E376" s="25">
        <v>22.42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5.2970100011980733E-3</v>
      </c>
      <c r="O376" s="27">
        <v>5.0349193160005535E-3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</row>
    <row r="377" spans="1:27">
      <c r="A377" s="20">
        <v>375</v>
      </c>
      <c r="B377" s="20" t="s">
        <v>205</v>
      </c>
      <c r="C377" s="20" t="s">
        <v>400</v>
      </c>
      <c r="D377" s="25">
        <v>195.24</v>
      </c>
      <c r="E377" s="25">
        <v>15.65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4.5026437993535687E-2</v>
      </c>
      <c r="O377" s="27">
        <v>4.7652640565918052E-2</v>
      </c>
      <c r="P377" s="27">
        <v>0.13461443716799634</v>
      </c>
      <c r="Q377" s="27">
        <v>0.11342117158679767</v>
      </c>
      <c r="R377" s="27">
        <v>6.6408853059976139E-2</v>
      </c>
      <c r="S377" s="27">
        <v>6.7811806433486305E-2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</row>
    <row r="378" spans="1:27">
      <c r="A378" s="20">
        <v>376</v>
      </c>
      <c r="B378" s="20" t="s">
        <v>205</v>
      </c>
      <c r="C378" s="20" t="s">
        <v>401</v>
      </c>
      <c r="D378" s="25">
        <v>195.36</v>
      </c>
      <c r="E378" s="25">
        <v>9.5299999999999994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1.5239250407488787E-2</v>
      </c>
      <c r="AA378" s="27">
        <v>1.2775444537733304E-2</v>
      </c>
    </row>
    <row r="379" spans="1:27">
      <c r="A379" s="20">
        <v>377</v>
      </c>
      <c r="B379" s="20" t="s">
        <v>205</v>
      </c>
      <c r="C379" s="20" t="s">
        <v>402</v>
      </c>
      <c r="D379" s="25">
        <v>195.36</v>
      </c>
      <c r="E379" s="25">
        <v>16.8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7.5902788115072848E-3</v>
      </c>
      <c r="O379" s="27">
        <v>6.8966209617000009E-3</v>
      </c>
      <c r="P379" s="27">
        <v>0</v>
      </c>
      <c r="Q379" s="27">
        <v>0</v>
      </c>
      <c r="R379" s="27">
        <v>0</v>
      </c>
      <c r="S379" s="27">
        <v>0</v>
      </c>
      <c r="T379" s="27">
        <v>1.2186539939287174E-3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</row>
    <row r="380" spans="1:27">
      <c r="A380" s="20">
        <v>378</v>
      </c>
      <c r="B380" s="20" t="s">
        <v>205</v>
      </c>
      <c r="C380" s="20" t="s">
        <v>403</v>
      </c>
      <c r="D380" s="25">
        <v>195.6</v>
      </c>
      <c r="E380" s="25">
        <v>16.8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3.5386550268240967E-3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</row>
    <row r="381" spans="1:27">
      <c r="A381" s="20">
        <v>379</v>
      </c>
      <c r="B381" s="20" t="s">
        <v>205</v>
      </c>
      <c r="C381" s="20" t="s">
        <v>404</v>
      </c>
      <c r="D381" s="25">
        <v>197.4</v>
      </c>
      <c r="E381" s="25">
        <v>23.43</v>
      </c>
      <c r="F381" s="27">
        <v>0</v>
      </c>
      <c r="G381" s="27">
        <v>0</v>
      </c>
      <c r="H381" s="27">
        <v>4.003509094106618E-3</v>
      </c>
      <c r="I381" s="27">
        <v>2.5614815385252968E-3</v>
      </c>
      <c r="J381" s="27">
        <v>8.835035395985026E-4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</row>
    <row r="382" spans="1:27">
      <c r="A382" s="20">
        <v>380</v>
      </c>
      <c r="B382" s="20" t="s">
        <v>205</v>
      </c>
      <c r="C382" s="20" t="s">
        <v>405</v>
      </c>
      <c r="D382" s="25">
        <v>197.64</v>
      </c>
      <c r="E382" s="25">
        <v>23.43</v>
      </c>
      <c r="F382" s="27">
        <v>0</v>
      </c>
      <c r="G382" s="27">
        <v>0</v>
      </c>
      <c r="H382" s="27">
        <v>0</v>
      </c>
      <c r="I382" s="27">
        <v>9.5436120031112633E-4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</row>
    <row r="383" spans="1:27">
      <c r="A383" s="20">
        <v>381</v>
      </c>
      <c r="B383" s="20" t="s">
        <v>205</v>
      </c>
      <c r="C383" s="20" t="s">
        <v>406</v>
      </c>
      <c r="D383" s="25">
        <v>198.24</v>
      </c>
      <c r="E383" s="25">
        <v>24.03</v>
      </c>
      <c r="F383" s="27">
        <v>0</v>
      </c>
      <c r="G383" s="27">
        <v>0</v>
      </c>
      <c r="H383" s="27">
        <v>2.5160904112873743E-4</v>
      </c>
      <c r="I383" s="27">
        <v>5.4981130380484541E-4</v>
      </c>
      <c r="J383" s="27">
        <v>4.2558032334353944E-4</v>
      </c>
      <c r="K383" s="27">
        <v>1.3381320619057172E-3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</row>
    <row r="384" spans="1:27">
      <c r="A384" s="20">
        <v>382</v>
      </c>
      <c r="B384" s="20" t="s">
        <v>205</v>
      </c>
      <c r="C384" s="20" t="s">
        <v>407</v>
      </c>
      <c r="D384" s="25">
        <v>199.32</v>
      </c>
      <c r="E384" s="25">
        <v>24.12</v>
      </c>
      <c r="F384" s="27">
        <v>0</v>
      </c>
      <c r="G384" s="27">
        <v>0</v>
      </c>
      <c r="H384" s="27">
        <v>2.1427569962071662E-2</v>
      </c>
      <c r="I384" s="27">
        <v>1.7919214626156164E-2</v>
      </c>
      <c r="J384" s="27">
        <v>1.2565464615021489E-3</v>
      </c>
      <c r="K384" s="27">
        <v>1.0146364284636033E-3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</row>
    <row r="385" spans="1:27">
      <c r="A385" s="20">
        <v>383</v>
      </c>
      <c r="B385" s="20" t="s">
        <v>205</v>
      </c>
      <c r="C385" s="20" t="s">
        <v>408</v>
      </c>
      <c r="D385" s="25">
        <v>199.44</v>
      </c>
      <c r="E385" s="25">
        <v>21.84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2.666507444561129E-3</v>
      </c>
      <c r="M385" s="27">
        <v>2.7931939198937044E-3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</row>
    <row r="386" spans="1:27">
      <c r="A386" s="20">
        <v>384</v>
      </c>
      <c r="B386" s="20" t="s">
        <v>205</v>
      </c>
      <c r="C386" s="20" t="s">
        <v>409</v>
      </c>
      <c r="D386" s="25">
        <v>199.56</v>
      </c>
      <c r="E386" s="25">
        <v>24.03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6.6866467160615623E-4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</row>
    <row r="387" spans="1:27">
      <c r="A387" s="20">
        <v>385</v>
      </c>
      <c r="B387" s="20" t="s">
        <v>205</v>
      </c>
      <c r="C387" s="20" t="s">
        <v>410</v>
      </c>
      <c r="D387" s="25">
        <v>200.16</v>
      </c>
      <c r="E387" s="25">
        <v>24.13</v>
      </c>
      <c r="F387" s="27">
        <v>0</v>
      </c>
      <c r="G387" s="27">
        <v>0</v>
      </c>
      <c r="H387" s="27">
        <v>4.8463074768760415E-3</v>
      </c>
      <c r="I387" s="27">
        <v>0</v>
      </c>
      <c r="J387" s="27">
        <v>7.3298541079131602E-5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</row>
    <row r="388" spans="1:27">
      <c r="A388" s="20">
        <v>386</v>
      </c>
      <c r="B388" s="20" t="s">
        <v>205</v>
      </c>
      <c r="C388" s="20" t="s">
        <v>411</v>
      </c>
      <c r="D388" s="25">
        <v>200.43469999999999</v>
      </c>
      <c r="E388" s="25">
        <v>24.85</v>
      </c>
      <c r="F388" s="27">
        <v>3.5015548599172134E-3</v>
      </c>
      <c r="G388" s="27">
        <v>3.8412444687542908E-3</v>
      </c>
      <c r="H388" s="27">
        <v>2.4029709619233626E-4</v>
      </c>
      <c r="I388" s="27">
        <v>2.1399291105496862E-4</v>
      </c>
      <c r="J388" s="27">
        <v>4.3619989115945804E-4</v>
      </c>
      <c r="K388" s="27">
        <v>3.9550052791465374E-4</v>
      </c>
      <c r="L388" s="27">
        <v>2.7904114376890791E-4</v>
      </c>
      <c r="M388" s="27">
        <v>6.7632274796190469E-4</v>
      </c>
      <c r="N388" s="27">
        <v>8.2365595073574432E-4</v>
      </c>
      <c r="O388" s="27">
        <v>4.2743159132710537E-4</v>
      </c>
      <c r="P388" s="27">
        <v>1.7328084371337918E-3</v>
      </c>
      <c r="Q388" s="27">
        <v>9.0550131824073906E-4</v>
      </c>
      <c r="R388" s="27">
        <v>1.0425925085807634E-3</v>
      </c>
      <c r="S388" s="27">
        <v>0</v>
      </c>
      <c r="T388" s="27">
        <v>0</v>
      </c>
      <c r="U388" s="27">
        <v>0</v>
      </c>
      <c r="V388" s="27">
        <v>0</v>
      </c>
      <c r="W388" s="27">
        <v>1.0678320774618355E-3</v>
      </c>
      <c r="X388" s="27">
        <v>1.8475202600048797E-3</v>
      </c>
      <c r="Y388" s="27">
        <v>0</v>
      </c>
      <c r="Z388" s="27">
        <v>8.384372844510089E-4</v>
      </c>
      <c r="AA388" s="27">
        <v>1.4753368692052419E-3</v>
      </c>
    </row>
    <row r="389" spans="1:27">
      <c r="A389" s="20">
        <v>387</v>
      </c>
      <c r="B389" s="20" t="s">
        <v>205</v>
      </c>
      <c r="C389" s="20" t="s">
        <v>412</v>
      </c>
      <c r="D389" s="25">
        <v>201.12</v>
      </c>
      <c r="E389" s="25">
        <v>16.11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1.6409426375655093E-3</v>
      </c>
      <c r="T389" s="27">
        <v>0</v>
      </c>
      <c r="U389" s="27">
        <v>0</v>
      </c>
      <c r="V389" s="27">
        <v>0</v>
      </c>
      <c r="W389" s="27">
        <v>9.4603061031381299E-4</v>
      </c>
      <c r="X389" s="27">
        <v>0</v>
      </c>
      <c r="Y389" s="27">
        <v>0</v>
      </c>
      <c r="Z389" s="27">
        <v>0</v>
      </c>
      <c r="AA389" s="27">
        <v>0</v>
      </c>
    </row>
    <row r="390" spans="1:27">
      <c r="A390" s="20">
        <v>388</v>
      </c>
      <c r="B390" s="20" t="s">
        <v>205</v>
      </c>
      <c r="C390" s="20" t="s">
        <v>413</v>
      </c>
      <c r="D390" s="25">
        <v>201.24</v>
      </c>
      <c r="E390" s="25">
        <v>16.920000000000002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4.313235144871439E-3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</row>
    <row r="391" spans="1:27">
      <c r="A391" s="20">
        <v>389</v>
      </c>
      <c r="B391" s="20" t="s">
        <v>205</v>
      </c>
      <c r="C391" s="20" t="s">
        <v>414</v>
      </c>
      <c r="D391" s="25">
        <v>201.24</v>
      </c>
      <c r="E391" s="25">
        <v>26.79</v>
      </c>
      <c r="F391" s="27">
        <v>0</v>
      </c>
      <c r="G391" s="27">
        <v>0</v>
      </c>
      <c r="H391" s="27">
        <v>6.640563256394155E-4</v>
      </c>
      <c r="I391" s="27">
        <v>1.4353867639641381E-4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</row>
    <row r="392" spans="1:27">
      <c r="A392" s="20">
        <v>390</v>
      </c>
      <c r="B392" s="20" t="s">
        <v>205</v>
      </c>
      <c r="C392" s="20" t="s">
        <v>415</v>
      </c>
      <c r="D392" s="25">
        <v>201.36</v>
      </c>
      <c r="E392" s="25">
        <v>15.34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2.333363532742775E-2</v>
      </c>
      <c r="S392" s="27">
        <v>1.9849124200824582E-2</v>
      </c>
      <c r="T392" s="27">
        <v>2.5231055124893586E-3</v>
      </c>
      <c r="U392" s="27">
        <v>5.0747683088511906E-3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</row>
    <row r="393" spans="1:27">
      <c r="A393" s="20">
        <v>391</v>
      </c>
      <c r="B393" s="20" t="s">
        <v>205</v>
      </c>
      <c r="C393" s="20" t="s">
        <v>416</v>
      </c>
      <c r="D393" s="25">
        <v>201.36</v>
      </c>
      <c r="E393" s="25">
        <v>16.649999999999999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1.6375603265365119E-3</v>
      </c>
      <c r="S393" s="27">
        <v>1.6419813777782258E-3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</row>
    <row r="394" spans="1:27">
      <c r="A394" s="20">
        <v>392</v>
      </c>
      <c r="B394" s="20" t="s">
        <v>205</v>
      </c>
      <c r="C394" s="20" t="s">
        <v>417</v>
      </c>
      <c r="D394" s="25">
        <v>201.36</v>
      </c>
      <c r="E394" s="25">
        <v>17.68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1.6424613558364776E-2</v>
      </c>
      <c r="U394" s="27">
        <v>1.4102204946313798E-2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</row>
    <row r="395" spans="1:27">
      <c r="A395" s="20">
        <v>393</v>
      </c>
      <c r="B395" s="20" t="s">
        <v>205</v>
      </c>
      <c r="C395" s="20" t="s">
        <v>418</v>
      </c>
      <c r="D395" s="25">
        <v>201.36</v>
      </c>
      <c r="E395" s="25">
        <v>20.64</v>
      </c>
      <c r="F395" s="27">
        <v>0</v>
      </c>
      <c r="G395" s="27">
        <v>0</v>
      </c>
      <c r="H395" s="27">
        <v>9.307694241960849E-3</v>
      </c>
      <c r="I395" s="27">
        <v>8.5166270767245362E-4</v>
      </c>
      <c r="J395" s="27">
        <v>0</v>
      </c>
      <c r="K395" s="27">
        <v>0</v>
      </c>
      <c r="L395" s="27">
        <v>0</v>
      </c>
      <c r="M395" s="27">
        <v>0</v>
      </c>
      <c r="N395" s="27">
        <v>7.1930679400884602E-3</v>
      </c>
      <c r="O395" s="27">
        <v>4.8413969100088465E-3</v>
      </c>
      <c r="P395" s="27">
        <v>4.3749214603088929E-3</v>
      </c>
      <c r="Q395" s="27">
        <v>5.1889077514248637E-3</v>
      </c>
      <c r="R395" s="27">
        <v>8.911800473356539E-3</v>
      </c>
      <c r="S395" s="27">
        <v>8.9483347340572703E-3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</row>
    <row r="396" spans="1:27">
      <c r="A396" s="20">
        <v>394</v>
      </c>
      <c r="B396" s="20" t="s">
        <v>205</v>
      </c>
      <c r="C396" s="20" t="s">
        <v>419</v>
      </c>
      <c r="D396" s="25">
        <v>201.36</v>
      </c>
      <c r="E396" s="25">
        <v>23.31</v>
      </c>
      <c r="F396" s="27">
        <v>4.1404506894348499E-3</v>
      </c>
      <c r="G396" s="27">
        <v>6.1154925628490626E-3</v>
      </c>
      <c r="H396" s="27">
        <v>0</v>
      </c>
      <c r="I396" s="27">
        <v>0</v>
      </c>
      <c r="J396" s="27">
        <v>3.5476048163096182E-3</v>
      </c>
      <c r="K396" s="27">
        <v>4.27564260287019E-4</v>
      </c>
      <c r="L396" s="27">
        <v>3.9714736514294635E-2</v>
      </c>
      <c r="M396" s="27">
        <v>4.3559504340918521E-2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</row>
    <row r="397" spans="1:27">
      <c r="A397" s="20">
        <v>395</v>
      </c>
      <c r="B397" s="20" t="s">
        <v>205</v>
      </c>
      <c r="C397" s="20" t="s">
        <v>420</v>
      </c>
      <c r="D397" s="25">
        <v>201.36</v>
      </c>
      <c r="E397" s="25">
        <v>23.61</v>
      </c>
      <c r="F397" s="27">
        <v>0</v>
      </c>
      <c r="G397" s="27">
        <v>0</v>
      </c>
      <c r="H397" s="27">
        <v>5.5375301566286863E-3</v>
      </c>
      <c r="I397" s="27">
        <v>2.0405880768472467E-3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</row>
    <row r="398" spans="1:27">
      <c r="A398" s="20">
        <v>396</v>
      </c>
      <c r="B398" s="20" t="s">
        <v>205</v>
      </c>
      <c r="C398" s="20" t="s">
        <v>421</v>
      </c>
      <c r="D398" s="25">
        <v>201.36</v>
      </c>
      <c r="E398" s="25">
        <v>24.8</v>
      </c>
      <c r="F398" s="27">
        <v>3.3432470156757456E-3</v>
      </c>
      <c r="G398" s="27">
        <v>7.3617279346420352E-4</v>
      </c>
      <c r="H398" s="27">
        <v>2.423796710260032E-2</v>
      </c>
      <c r="I398" s="27">
        <v>2.1775345374283828E-2</v>
      </c>
      <c r="J398" s="27">
        <v>2.2324900025913652E-3</v>
      </c>
      <c r="K398" s="27">
        <v>3.7956954776990279E-3</v>
      </c>
      <c r="L398" s="27">
        <v>0</v>
      </c>
      <c r="M398" s="27">
        <v>0</v>
      </c>
      <c r="N398" s="27">
        <v>9.6044667886700119E-5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</row>
    <row r="399" spans="1:27">
      <c r="A399" s="20">
        <v>397</v>
      </c>
      <c r="B399" s="20" t="s">
        <v>205</v>
      </c>
      <c r="C399" s="20" t="s">
        <v>422</v>
      </c>
      <c r="D399" s="25">
        <v>201.48</v>
      </c>
      <c r="E399" s="25">
        <v>22.18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5.6778116482630496E-3</v>
      </c>
      <c r="M399" s="27">
        <v>5.090019818556433E-3</v>
      </c>
      <c r="N399" s="27">
        <v>1.0781657607816334E-2</v>
      </c>
      <c r="O399" s="27">
        <v>1.2246150287658018E-2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</row>
    <row r="400" spans="1:27">
      <c r="A400" s="20">
        <v>398</v>
      </c>
      <c r="B400" s="20" t="s">
        <v>205</v>
      </c>
      <c r="C400" s="20" t="s">
        <v>423</v>
      </c>
      <c r="D400" s="25">
        <v>201.48</v>
      </c>
      <c r="E400" s="25">
        <v>25.46</v>
      </c>
      <c r="F400" s="27">
        <v>0</v>
      </c>
      <c r="G400" s="27">
        <v>0</v>
      </c>
      <c r="H400" s="27">
        <v>0</v>
      </c>
      <c r="I400" s="27">
        <v>0</v>
      </c>
      <c r="J400" s="27">
        <v>2.0116050148696187E-2</v>
      </c>
      <c r="K400" s="27">
        <v>4.6456166714794196E-2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</row>
    <row r="401" spans="1:27">
      <c r="A401" s="20">
        <v>399</v>
      </c>
      <c r="B401" s="20" t="s">
        <v>205</v>
      </c>
      <c r="C401" s="20" t="s">
        <v>424</v>
      </c>
      <c r="D401" s="25">
        <v>201.6</v>
      </c>
      <c r="E401" s="25">
        <v>22.63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5.5427375932640556E-4</v>
      </c>
      <c r="M401" s="27">
        <v>5.0906883139646686E-4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</row>
    <row r="402" spans="1:27">
      <c r="A402" s="20">
        <v>400</v>
      </c>
      <c r="B402" s="20" t="s">
        <v>205</v>
      </c>
      <c r="C402" s="20" t="s">
        <v>425</v>
      </c>
      <c r="D402" s="25">
        <v>201.6</v>
      </c>
      <c r="E402" s="25">
        <v>26.79</v>
      </c>
      <c r="F402" s="27">
        <v>0</v>
      </c>
      <c r="G402" s="27">
        <v>0</v>
      </c>
      <c r="H402" s="27">
        <v>2.0582439807479928E-3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</row>
    <row r="403" spans="1:27">
      <c r="A403" s="20">
        <v>401</v>
      </c>
      <c r="B403" s="20" t="s">
        <v>205</v>
      </c>
      <c r="C403" s="20" t="s">
        <v>426</v>
      </c>
      <c r="D403" s="25">
        <v>201.72</v>
      </c>
      <c r="E403" s="25">
        <v>26.07</v>
      </c>
      <c r="F403" s="27">
        <v>0</v>
      </c>
      <c r="G403" s="27">
        <v>0</v>
      </c>
      <c r="H403" s="27">
        <v>8.857003688213445E-3</v>
      </c>
      <c r="I403" s="27">
        <v>2.1096386444001964E-3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</row>
    <row r="404" spans="1:27">
      <c r="A404" s="20">
        <v>402</v>
      </c>
      <c r="B404" s="20" t="s">
        <v>205</v>
      </c>
      <c r="C404" s="20" t="s">
        <v>427</v>
      </c>
      <c r="D404" s="25">
        <v>202.2</v>
      </c>
      <c r="E404" s="25">
        <v>19.57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2.0660750059532987E-3</v>
      </c>
      <c r="M404" s="27">
        <v>2.025401666429194E-3</v>
      </c>
      <c r="N404" s="27">
        <v>3.7042028626367812E-5</v>
      </c>
      <c r="O404" s="27">
        <v>1.0069838462061704E-3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</row>
    <row r="405" spans="1:27">
      <c r="A405" s="20">
        <v>403</v>
      </c>
      <c r="B405" s="20" t="s">
        <v>205</v>
      </c>
      <c r="C405" s="20" t="s">
        <v>428</v>
      </c>
      <c r="D405" s="25">
        <v>203.28</v>
      </c>
      <c r="E405" s="25">
        <v>11.37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6.9065607872983333E-3</v>
      </c>
      <c r="Y405" s="27">
        <v>1.321821386577041E-2</v>
      </c>
      <c r="Z405" s="27">
        <v>0</v>
      </c>
      <c r="AA405" s="27">
        <v>0</v>
      </c>
    </row>
    <row r="406" spans="1:27">
      <c r="A406" s="20">
        <v>404</v>
      </c>
      <c r="B406" s="20" t="s">
        <v>205</v>
      </c>
      <c r="C406" s="20" t="s">
        <v>429</v>
      </c>
      <c r="D406" s="25">
        <v>203.28</v>
      </c>
      <c r="E406" s="25">
        <v>13.86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3.1068415590901027E-3</v>
      </c>
      <c r="Q406" s="27">
        <v>4.5394022344811573E-3</v>
      </c>
      <c r="R406" s="27">
        <v>1.699332533842764E-2</v>
      </c>
      <c r="S406" s="27">
        <v>1.4511899153677418E-2</v>
      </c>
      <c r="T406" s="27">
        <v>0</v>
      </c>
      <c r="U406" s="27">
        <v>1.0560162217467088E-3</v>
      </c>
      <c r="V406" s="27">
        <v>1.6820896296032301E-2</v>
      </c>
      <c r="W406" s="27">
        <v>3.9826779558750726E-2</v>
      </c>
      <c r="X406" s="27">
        <v>6.0392421089098874E-3</v>
      </c>
      <c r="Y406" s="27">
        <v>0</v>
      </c>
      <c r="Z406" s="27">
        <v>0</v>
      </c>
      <c r="AA406" s="27">
        <v>0</v>
      </c>
    </row>
    <row r="407" spans="1:27">
      <c r="A407" s="20">
        <v>405</v>
      </c>
      <c r="B407" s="20" t="s">
        <v>205</v>
      </c>
      <c r="C407" s="20" t="s">
        <v>430</v>
      </c>
      <c r="D407" s="25">
        <v>203.28</v>
      </c>
      <c r="E407" s="25">
        <v>16.25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2.1575469664104008E-2</v>
      </c>
      <c r="W407" s="27">
        <v>6.5027780664038025E-3</v>
      </c>
      <c r="X407" s="27">
        <v>0</v>
      </c>
      <c r="Y407" s="27">
        <v>0</v>
      </c>
      <c r="Z407" s="27">
        <v>0</v>
      </c>
      <c r="AA407" s="27">
        <v>0</v>
      </c>
    </row>
    <row r="408" spans="1:27">
      <c r="A408" s="20">
        <v>406</v>
      </c>
      <c r="B408" s="20" t="s">
        <v>205</v>
      </c>
      <c r="C408" s="20" t="s">
        <v>431</v>
      </c>
      <c r="D408" s="25">
        <v>203.28</v>
      </c>
      <c r="E408" s="25">
        <v>17.82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1.5996600334559033E-2</v>
      </c>
      <c r="O408" s="27">
        <v>1.5928042480610079E-2</v>
      </c>
      <c r="P408" s="27">
        <v>5.284531387043971E-3</v>
      </c>
      <c r="Q408" s="27">
        <v>2.2725561104740919E-3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</row>
    <row r="409" spans="1:27">
      <c r="A409" s="20">
        <v>407</v>
      </c>
      <c r="B409" s="20" t="s">
        <v>205</v>
      </c>
      <c r="C409" s="20" t="s">
        <v>432</v>
      </c>
      <c r="D409" s="25">
        <v>203.28</v>
      </c>
      <c r="E409" s="25">
        <v>19.690000000000001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1.8838125444902961E-3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</row>
    <row r="410" spans="1:27">
      <c r="A410" s="20">
        <v>408</v>
      </c>
      <c r="B410" s="20" t="s">
        <v>205</v>
      </c>
      <c r="C410" s="20" t="s">
        <v>433</v>
      </c>
      <c r="D410" s="25">
        <v>203.28</v>
      </c>
      <c r="E410" s="25">
        <v>20.98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5.8699101782879923E-4</v>
      </c>
      <c r="M410" s="27">
        <v>5.358228244716648E-4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</row>
    <row r="411" spans="1:27">
      <c r="A411" s="20">
        <v>409</v>
      </c>
      <c r="B411" s="20" t="s">
        <v>205</v>
      </c>
      <c r="C411" s="20" t="s">
        <v>434</v>
      </c>
      <c r="D411" s="25">
        <v>203.28</v>
      </c>
      <c r="E411" s="25">
        <v>23.09</v>
      </c>
      <c r="F411" s="27">
        <v>0</v>
      </c>
      <c r="G411" s="27">
        <v>0</v>
      </c>
      <c r="H411" s="27">
        <v>2.8273516172793497E-3</v>
      </c>
      <c r="I411" s="27">
        <v>2.9186193914617791E-3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</row>
    <row r="412" spans="1:27">
      <c r="A412" s="20">
        <v>410</v>
      </c>
      <c r="B412" s="20" t="s">
        <v>205</v>
      </c>
      <c r="C412" s="20" t="s">
        <v>435</v>
      </c>
      <c r="D412" s="25">
        <v>203.28</v>
      </c>
      <c r="E412" s="25">
        <v>24.13</v>
      </c>
      <c r="F412" s="27">
        <v>0</v>
      </c>
      <c r="G412" s="27">
        <v>0</v>
      </c>
      <c r="H412" s="27">
        <v>5.5074801238421123E-3</v>
      </c>
      <c r="I412" s="27">
        <v>7.8741207001498115E-4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</row>
    <row r="413" spans="1:27">
      <c r="A413" s="20">
        <v>411</v>
      </c>
      <c r="B413" s="20" t="s">
        <v>205</v>
      </c>
      <c r="C413" s="20" t="s">
        <v>436</v>
      </c>
      <c r="D413" s="25">
        <v>203.28</v>
      </c>
      <c r="E413" s="25">
        <v>25.62</v>
      </c>
      <c r="F413" s="27">
        <v>2.6708411552196124E-2</v>
      </c>
      <c r="G413" s="27">
        <v>4.2272343249045871E-2</v>
      </c>
      <c r="H413" s="27">
        <v>4.564127268850076E-2</v>
      </c>
      <c r="I413" s="27">
        <v>6.9260551509725557E-2</v>
      </c>
      <c r="J413" s="27">
        <v>0</v>
      </c>
      <c r="K413" s="27">
        <v>2.631832245847306E-2</v>
      </c>
      <c r="L413" s="27">
        <v>4.8237460992544721E-3</v>
      </c>
      <c r="M413" s="27">
        <v>0</v>
      </c>
      <c r="N413" s="27">
        <v>0</v>
      </c>
      <c r="O413" s="27">
        <v>1.8715630594292186E-3</v>
      </c>
      <c r="P413" s="27">
        <v>0</v>
      </c>
      <c r="Q413" s="27">
        <v>0</v>
      </c>
      <c r="R413" s="27">
        <v>0</v>
      </c>
      <c r="S413" s="27">
        <v>0</v>
      </c>
      <c r="T413" s="27">
        <v>4.9940009527961958E-4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</row>
    <row r="414" spans="1:27">
      <c r="A414" s="20">
        <v>412</v>
      </c>
      <c r="B414" s="20" t="s">
        <v>205</v>
      </c>
      <c r="C414" s="20" t="s">
        <v>437</v>
      </c>
      <c r="D414" s="25">
        <v>203.28</v>
      </c>
      <c r="E414" s="25">
        <v>26.08</v>
      </c>
      <c r="F414" s="27">
        <v>1.2825618567359602E-3</v>
      </c>
      <c r="G414" s="27">
        <v>5.739518600472701E-3</v>
      </c>
      <c r="H414" s="27">
        <v>3.3616953478968307E-3</v>
      </c>
      <c r="I414" s="27">
        <v>0</v>
      </c>
      <c r="J414" s="27">
        <v>0</v>
      </c>
      <c r="K414" s="27">
        <v>2.9178047680720638E-3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3.994578746402592E-3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8.5729487043347094E-4</v>
      </c>
      <c r="AA414" s="27">
        <v>0</v>
      </c>
    </row>
    <row r="415" spans="1:27">
      <c r="A415" s="20">
        <v>413</v>
      </c>
      <c r="B415" s="20" t="s">
        <v>205</v>
      </c>
      <c r="C415" s="20" t="s">
        <v>438</v>
      </c>
      <c r="D415" s="25">
        <v>203.4</v>
      </c>
      <c r="E415" s="25">
        <v>20.56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2.7499662263795931E-2</v>
      </c>
      <c r="Q415" s="27">
        <v>2.6037777095986921E-2</v>
      </c>
      <c r="R415" s="27">
        <v>3.5078232443894915E-2</v>
      </c>
      <c r="S415" s="27">
        <v>3.3895226097958017E-2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</row>
    <row r="416" spans="1:27">
      <c r="A416" s="20">
        <v>414</v>
      </c>
      <c r="B416" s="20" t="s">
        <v>205</v>
      </c>
      <c r="C416" s="20" t="s">
        <v>439</v>
      </c>
      <c r="D416" s="25">
        <v>203.52</v>
      </c>
      <c r="E416" s="25">
        <v>12.59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5.2610340224563498E-2</v>
      </c>
      <c r="Y416" s="27">
        <v>5.651029480267674E-2</v>
      </c>
      <c r="Z416" s="27">
        <v>0</v>
      </c>
      <c r="AA416" s="27">
        <v>7.4307254618364161E-4</v>
      </c>
    </row>
    <row r="417" spans="1:27">
      <c r="A417" s="20">
        <v>415</v>
      </c>
      <c r="B417" s="20" t="s">
        <v>205</v>
      </c>
      <c r="C417" s="20" t="s">
        <v>440</v>
      </c>
      <c r="D417" s="25">
        <v>203.52</v>
      </c>
      <c r="E417" s="25">
        <v>13.09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2.3086468721232899E-2</v>
      </c>
      <c r="U417" s="27">
        <v>2.1062420713601267E-2</v>
      </c>
      <c r="V417" s="27">
        <v>5.2598767535753453E-2</v>
      </c>
      <c r="W417" s="27">
        <v>4.8325166379320397E-2</v>
      </c>
      <c r="X417" s="27">
        <v>4.2066763122437538E-3</v>
      </c>
      <c r="Y417" s="27">
        <v>0</v>
      </c>
      <c r="Z417" s="27">
        <v>0</v>
      </c>
      <c r="AA417" s="27">
        <v>0</v>
      </c>
    </row>
    <row r="418" spans="1:27">
      <c r="A418" s="20">
        <v>416</v>
      </c>
      <c r="B418" s="20" t="s">
        <v>205</v>
      </c>
      <c r="C418" s="20" t="s">
        <v>441</v>
      </c>
      <c r="D418" s="25">
        <v>203.52</v>
      </c>
      <c r="E418" s="25">
        <v>16.27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1.2801314401289003E-2</v>
      </c>
      <c r="X418" s="27">
        <v>0</v>
      </c>
      <c r="Y418" s="27">
        <v>0</v>
      </c>
      <c r="Z418" s="27">
        <v>0</v>
      </c>
      <c r="AA418" s="27">
        <v>0</v>
      </c>
    </row>
    <row r="419" spans="1:27">
      <c r="A419" s="20">
        <v>417</v>
      </c>
      <c r="B419" s="20" t="s">
        <v>205</v>
      </c>
      <c r="C419" s="20" t="s">
        <v>442</v>
      </c>
      <c r="D419" s="25">
        <v>203.52</v>
      </c>
      <c r="E419" s="25">
        <v>18.27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1.7753714839180356E-3</v>
      </c>
      <c r="O419" s="27">
        <v>4.5692763396525064E-3</v>
      </c>
      <c r="P419" s="27">
        <v>1.3648729011432686E-2</v>
      </c>
      <c r="Q419" s="27">
        <v>1.1158471808233962E-2</v>
      </c>
      <c r="R419" s="27">
        <v>1.3706092007853875E-2</v>
      </c>
      <c r="S419" s="27">
        <v>1.1790604717898225E-2</v>
      </c>
      <c r="T419" s="27">
        <v>1.4660279271935981E-3</v>
      </c>
      <c r="U419" s="27">
        <v>1.6073875233666717E-3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</row>
    <row r="420" spans="1:27">
      <c r="A420" s="20">
        <v>418</v>
      </c>
      <c r="B420" s="20" t="s">
        <v>205</v>
      </c>
      <c r="C420" s="20" t="s">
        <v>443</v>
      </c>
      <c r="D420" s="25">
        <v>203.52</v>
      </c>
      <c r="E420" s="25">
        <v>26.08</v>
      </c>
      <c r="F420" s="27">
        <v>0</v>
      </c>
      <c r="G420" s="27">
        <v>0</v>
      </c>
      <c r="H420" s="27">
        <v>4.4615582242373449E-3</v>
      </c>
      <c r="I420" s="27">
        <v>0</v>
      </c>
      <c r="J420" s="27">
        <v>0</v>
      </c>
      <c r="K420" s="27">
        <v>1.9187566187513526E-3</v>
      </c>
      <c r="L420" s="27">
        <v>3.9300166611250063E-4</v>
      </c>
      <c r="M420" s="27">
        <v>0</v>
      </c>
      <c r="N420" s="27">
        <v>0</v>
      </c>
      <c r="O420" s="27">
        <v>0</v>
      </c>
      <c r="P420" s="27">
        <v>0</v>
      </c>
      <c r="Q420" s="27">
        <v>5.5753994638316961E-3</v>
      </c>
      <c r="R420" s="27">
        <v>8.4167004632490841E-3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1.5702251757726824E-3</v>
      </c>
      <c r="Y420" s="27">
        <v>0</v>
      </c>
      <c r="Z420" s="27">
        <v>0</v>
      </c>
      <c r="AA420" s="27">
        <v>0</v>
      </c>
    </row>
    <row r="421" spans="1:27">
      <c r="A421" s="20">
        <v>419</v>
      </c>
      <c r="B421" s="20" t="s">
        <v>205</v>
      </c>
      <c r="C421" s="20" t="s">
        <v>444</v>
      </c>
      <c r="D421" s="25">
        <v>203.64</v>
      </c>
      <c r="E421" s="25">
        <v>15.09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2.4104859615435487E-3</v>
      </c>
      <c r="X421" s="27">
        <v>0</v>
      </c>
      <c r="Y421" s="27">
        <v>0</v>
      </c>
      <c r="Z421" s="27">
        <v>0</v>
      </c>
      <c r="AA421" s="27">
        <v>0</v>
      </c>
    </row>
    <row r="422" spans="1:27">
      <c r="A422" s="20">
        <v>420</v>
      </c>
      <c r="B422" s="20" t="s">
        <v>205</v>
      </c>
      <c r="C422" s="20" t="s">
        <v>445</v>
      </c>
      <c r="D422" s="25">
        <v>204.48</v>
      </c>
      <c r="E422" s="25">
        <v>14.77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4.9016887243655263E-3</v>
      </c>
      <c r="M422" s="27">
        <v>5.3024621915733891E-3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</row>
    <row r="423" spans="1:27">
      <c r="A423" s="20">
        <v>421</v>
      </c>
      <c r="B423" s="20" t="s">
        <v>205</v>
      </c>
      <c r="C423" s="20" t="s">
        <v>446</v>
      </c>
      <c r="D423" s="25">
        <v>205.2</v>
      </c>
      <c r="E423" s="25">
        <v>17.170000000000002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1.2694714819616645E-3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</row>
    <row r="424" spans="1:27">
      <c r="A424" s="20">
        <v>422</v>
      </c>
      <c r="B424" s="20" t="s">
        <v>205</v>
      </c>
      <c r="C424" s="20" t="s">
        <v>447</v>
      </c>
      <c r="D424" s="25">
        <v>205.32</v>
      </c>
      <c r="E424" s="25">
        <v>17.940000000000001</v>
      </c>
      <c r="F424" s="27">
        <v>0</v>
      </c>
      <c r="G424" s="27">
        <v>0</v>
      </c>
      <c r="H424" s="27">
        <v>0</v>
      </c>
      <c r="I424" s="27">
        <v>0</v>
      </c>
      <c r="J424" s="27">
        <v>1.8610215618749837E-4</v>
      </c>
      <c r="K424" s="27">
        <v>0</v>
      </c>
      <c r="L424" s="27">
        <v>3.6434787413190599E-3</v>
      </c>
      <c r="M424" s="27">
        <v>3.5485631576362541E-3</v>
      </c>
      <c r="N424" s="27">
        <v>0</v>
      </c>
      <c r="O424" s="27">
        <v>3.7404859402631534E-3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</row>
    <row r="425" spans="1:27">
      <c r="A425" s="20">
        <v>423</v>
      </c>
      <c r="B425" s="20" t="s">
        <v>205</v>
      </c>
      <c r="C425" s="20" t="s">
        <v>448</v>
      </c>
      <c r="D425" s="25">
        <v>205.32</v>
      </c>
      <c r="E425" s="25">
        <v>21.5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7.1186350768793951E-4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</row>
    <row r="426" spans="1:27">
      <c r="A426" s="20">
        <v>424</v>
      </c>
      <c r="B426" s="20" t="s">
        <v>205</v>
      </c>
      <c r="C426" s="20" t="s">
        <v>449</v>
      </c>
      <c r="D426" s="25">
        <v>205.32</v>
      </c>
      <c r="E426" s="25">
        <v>21.78</v>
      </c>
      <c r="F426" s="27">
        <v>0</v>
      </c>
      <c r="G426" s="27">
        <v>0</v>
      </c>
      <c r="H426" s="27">
        <v>0</v>
      </c>
      <c r="I426" s="27">
        <v>0</v>
      </c>
      <c r="J426" s="27">
        <v>6.3372980669630929E-3</v>
      </c>
      <c r="K426" s="27">
        <v>1.5022113880188441E-3</v>
      </c>
      <c r="L426" s="27">
        <v>9.4647894485515669E-3</v>
      </c>
      <c r="M426" s="27">
        <v>1.0927749753159466E-2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</row>
    <row r="427" spans="1:27">
      <c r="A427" s="20">
        <v>425</v>
      </c>
      <c r="B427" s="20" t="s">
        <v>205</v>
      </c>
      <c r="C427" s="20" t="s">
        <v>450</v>
      </c>
      <c r="D427" s="25">
        <v>205.44</v>
      </c>
      <c r="E427" s="25">
        <v>19.41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1.4042269581811784E-2</v>
      </c>
      <c r="M427" s="27">
        <v>1.4336968503089883E-2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</row>
    <row r="428" spans="1:27">
      <c r="A428" s="20">
        <v>426</v>
      </c>
      <c r="B428" s="20" t="s">
        <v>205</v>
      </c>
      <c r="C428" s="20" t="s">
        <v>451</v>
      </c>
      <c r="D428" s="25">
        <v>205.44</v>
      </c>
      <c r="E428" s="25">
        <v>19.809999999999999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8.2460566533795084E-3</v>
      </c>
      <c r="O428" s="27">
        <v>9.0466134219548775E-3</v>
      </c>
      <c r="P428" s="27">
        <v>0</v>
      </c>
      <c r="Q428" s="27">
        <v>9.7616172350477E-4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</row>
    <row r="429" spans="1:27">
      <c r="A429" s="20">
        <v>427</v>
      </c>
      <c r="B429" s="20" t="s">
        <v>205</v>
      </c>
      <c r="C429" s="20" t="s">
        <v>452</v>
      </c>
      <c r="D429" s="25">
        <v>205.44</v>
      </c>
      <c r="E429" s="25">
        <v>22.14</v>
      </c>
      <c r="F429" s="27">
        <v>0</v>
      </c>
      <c r="G429" s="27">
        <v>0</v>
      </c>
      <c r="H429" s="27">
        <v>1.3443559993780772E-3</v>
      </c>
      <c r="I429" s="27">
        <v>7.5696205238729251E-3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</row>
    <row r="430" spans="1:27">
      <c r="A430" s="20">
        <v>428</v>
      </c>
      <c r="B430" s="20" t="s">
        <v>205</v>
      </c>
      <c r="C430" s="20" t="s">
        <v>453</v>
      </c>
      <c r="D430" s="25">
        <v>205.56</v>
      </c>
      <c r="E430" s="25">
        <v>21.03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1.1366181505676695E-3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</row>
    <row r="431" spans="1:27">
      <c r="A431" s="20">
        <v>429</v>
      </c>
      <c r="B431" s="20" t="s">
        <v>205</v>
      </c>
      <c r="C431" s="20" t="s">
        <v>454</v>
      </c>
      <c r="D431" s="25">
        <v>205.56</v>
      </c>
      <c r="E431" s="25">
        <v>21.5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6.7188693632024238E-4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</row>
    <row r="432" spans="1:27">
      <c r="A432" s="20">
        <v>430</v>
      </c>
      <c r="B432" s="20" t="s">
        <v>205</v>
      </c>
      <c r="C432" s="20" t="s">
        <v>455</v>
      </c>
      <c r="D432" s="25">
        <v>205.56</v>
      </c>
      <c r="E432" s="25">
        <v>26.31</v>
      </c>
      <c r="F432" s="27">
        <v>0</v>
      </c>
      <c r="G432" s="27">
        <v>0</v>
      </c>
      <c r="H432" s="27">
        <v>0</v>
      </c>
      <c r="I432" s="27">
        <v>4.2208320061362624E-3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3.3236606524216053E-4</v>
      </c>
      <c r="R432" s="27">
        <v>7.1992971075523192E-4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</row>
    <row r="433" spans="1:27">
      <c r="A433" s="20">
        <v>431</v>
      </c>
      <c r="B433" s="20" t="s">
        <v>205</v>
      </c>
      <c r="C433" s="20" t="s">
        <v>456</v>
      </c>
      <c r="D433" s="25">
        <v>205.68</v>
      </c>
      <c r="E433" s="25">
        <v>22.86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1.8747816181025692E-3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</row>
    <row r="434" spans="1:27">
      <c r="A434" s="20">
        <v>432</v>
      </c>
      <c r="B434" s="20" t="s">
        <v>205</v>
      </c>
      <c r="C434" s="20" t="s">
        <v>457</v>
      </c>
      <c r="D434" s="25">
        <v>206.16</v>
      </c>
      <c r="E434" s="25">
        <v>19.41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1.0510065042441911E-3</v>
      </c>
      <c r="M434" s="27">
        <v>2.0320354954238709E-3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</row>
    <row r="435" spans="1:27">
      <c r="A435" s="20">
        <v>433</v>
      </c>
      <c r="B435" s="20" t="s">
        <v>205</v>
      </c>
      <c r="C435" s="20" t="s">
        <v>458</v>
      </c>
      <c r="D435" s="25">
        <v>206.16</v>
      </c>
      <c r="E435" s="25">
        <v>19.809999999999999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2.8491726078988874E-4</v>
      </c>
      <c r="O435" s="27">
        <v>4.1416272258870668E-4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</row>
    <row r="436" spans="1:27">
      <c r="A436" s="20">
        <v>434</v>
      </c>
      <c r="B436" s="20" t="s">
        <v>205</v>
      </c>
      <c r="C436" s="20" t="s">
        <v>459</v>
      </c>
      <c r="D436" s="25">
        <v>206.28</v>
      </c>
      <c r="E436" s="25">
        <v>17.21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1.8652718346970831E-4</v>
      </c>
      <c r="O436" s="27">
        <v>0</v>
      </c>
      <c r="P436" s="27">
        <v>8.0745652780305117E-4</v>
      </c>
      <c r="Q436" s="27">
        <v>5.9354826293930526E-4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</row>
    <row r="437" spans="1:27">
      <c r="A437" s="20">
        <v>435</v>
      </c>
      <c r="B437" s="20" t="s">
        <v>205</v>
      </c>
      <c r="C437" s="20" t="s">
        <v>460</v>
      </c>
      <c r="D437" s="25">
        <v>206.28</v>
      </c>
      <c r="E437" s="25">
        <v>20.81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1.1863612280879961E-4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</row>
    <row r="438" spans="1:27">
      <c r="A438" s="20">
        <v>436</v>
      </c>
      <c r="B438" s="20" t="s">
        <v>205</v>
      </c>
      <c r="C438" s="20" t="s">
        <v>461</v>
      </c>
      <c r="D438" s="25">
        <v>206.28</v>
      </c>
      <c r="E438" s="25">
        <v>24.87</v>
      </c>
      <c r="F438" s="27">
        <v>0</v>
      </c>
      <c r="G438" s="27">
        <v>0</v>
      </c>
      <c r="H438" s="27">
        <v>4.8402700804456309E-3</v>
      </c>
      <c r="I438" s="27">
        <v>1.2418752566567821E-3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</row>
    <row r="439" spans="1:27">
      <c r="A439" s="20">
        <v>437</v>
      </c>
      <c r="B439" s="20" t="s">
        <v>205</v>
      </c>
      <c r="C439" s="20" t="s">
        <v>462</v>
      </c>
      <c r="D439" s="25">
        <v>207</v>
      </c>
      <c r="E439" s="25">
        <v>26.76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2.9990854271875981E-3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</row>
    <row r="440" spans="1:27">
      <c r="A440" s="20">
        <v>438</v>
      </c>
      <c r="B440" s="20" t="s">
        <v>205</v>
      </c>
      <c r="C440" s="20" t="s">
        <v>463</v>
      </c>
      <c r="D440" s="25">
        <v>207.24</v>
      </c>
      <c r="E440" s="25">
        <v>26.76</v>
      </c>
      <c r="F440" s="27">
        <v>4.8619290468735563E-3</v>
      </c>
      <c r="G440" s="27">
        <v>9.9747371137006904E-3</v>
      </c>
      <c r="H440" s="27">
        <v>0</v>
      </c>
      <c r="I440" s="27">
        <v>0</v>
      </c>
      <c r="J440" s="27">
        <v>0</v>
      </c>
      <c r="K440" s="27">
        <v>0</v>
      </c>
      <c r="L440" s="27">
        <v>8.7527650994536797E-4</v>
      </c>
      <c r="M440" s="27">
        <v>1.4197906234825722E-3</v>
      </c>
      <c r="N440" s="27">
        <v>2.5825349126720274E-3</v>
      </c>
      <c r="O440" s="27">
        <v>0</v>
      </c>
      <c r="P440" s="27">
        <v>0</v>
      </c>
      <c r="Q440" s="27">
        <v>1.7691297431524265E-3</v>
      </c>
      <c r="R440" s="27">
        <v>2.2691127202811166E-3</v>
      </c>
      <c r="S440" s="27">
        <v>3.6066190787115938E-3</v>
      </c>
      <c r="T440" s="27">
        <v>2.2443999003235425E-3</v>
      </c>
      <c r="U440" s="27">
        <v>1.326094706777504E-3</v>
      </c>
      <c r="V440" s="27">
        <v>0</v>
      </c>
      <c r="W440" s="27">
        <v>4.8957085278981162E-3</v>
      </c>
      <c r="X440" s="27">
        <v>5.1388683113125725E-3</v>
      </c>
      <c r="Y440" s="27">
        <v>0</v>
      </c>
      <c r="Z440" s="27">
        <v>5.0944493823390016E-3</v>
      </c>
      <c r="AA440" s="27">
        <v>7.3330355860428322E-3</v>
      </c>
    </row>
    <row r="441" spans="1:27">
      <c r="A441" s="20">
        <v>439</v>
      </c>
      <c r="B441" s="20" t="s">
        <v>205</v>
      </c>
      <c r="C441" s="20" t="s">
        <v>464</v>
      </c>
      <c r="D441" s="25">
        <v>207.36</v>
      </c>
      <c r="E441" s="25">
        <v>25.59</v>
      </c>
      <c r="F441" s="27">
        <v>0</v>
      </c>
      <c r="G441" s="27">
        <v>0</v>
      </c>
      <c r="H441" s="27">
        <v>6.0815377287568081E-3</v>
      </c>
      <c r="I441" s="27">
        <v>2.5875016797417296E-2</v>
      </c>
      <c r="J441" s="27">
        <v>1.4497657332155372E-2</v>
      </c>
      <c r="K441" s="27">
        <v>2.5993810220646977E-3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</row>
    <row r="442" spans="1:27">
      <c r="A442" s="20">
        <v>440</v>
      </c>
      <c r="B442" s="20" t="s">
        <v>205</v>
      </c>
      <c r="C442" s="20" t="s">
        <v>465</v>
      </c>
      <c r="D442" s="25">
        <v>207.48</v>
      </c>
      <c r="E442" s="25">
        <v>15.42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1.0788049672769702E-3</v>
      </c>
      <c r="O442" s="27">
        <v>1.8503908612697193E-3</v>
      </c>
      <c r="P442" s="27">
        <v>9.276250276673937E-3</v>
      </c>
      <c r="Q442" s="27">
        <v>6.7315039149222003E-3</v>
      </c>
      <c r="R442" s="27">
        <v>1.531249462513071E-3</v>
      </c>
      <c r="S442" s="27">
        <v>9.4782107496107072E-4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</row>
    <row r="443" spans="1:27">
      <c r="A443" s="20">
        <v>441</v>
      </c>
      <c r="B443" s="20" t="s">
        <v>205</v>
      </c>
      <c r="C443" s="20" t="s">
        <v>466</v>
      </c>
      <c r="D443" s="25">
        <v>207.48</v>
      </c>
      <c r="E443" s="25">
        <v>22.82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1.0847884370301765E-2</v>
      </c>
      <c r="M443" s="27">
        <v>1.174696191986957E-2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</row>
    <row r="444" spans="1:27">
      <c r="A444" s="20">
        <v>442</v>
      </c>
      <c r="B444" s="20" t="s">
        <v>205</v>
      </c>
      <c r="C444" s="20" t="s">
        <v>467</v>
      </c>
      <c r="D444" s="25">
        <v>208.2</v>
      </c>
      <c r="E444" s="25">
        <v>22.82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8.6187586208545815E-4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</row>
    <row r="445" spans="1:27">
      <c r="A445" s="20">
        <v>443</v>
      </c>
      <c r="B445" s="20" t="s">
        <v>205</v>
      </c>
      <c r="C445" s="20" t="s">
        <v>468</v>
      </c>
      <c r="D445" s="25">
        <v>208.32</v>
      </c>
      <c r="E445" s="25">
        <v>26.3</v>
      </c>
      <c r="F445" s="27">
        <v>0</v>
      </c>
      <c r="G445" s="27">
        <v>0</v>
      </c>
      <c r="H445" s="27">
        <v>2.6980004350838936E-2</v>
      </c>
      <c r="I445" s="27">
        <v>1.0108016261473955E-2</v>
      </c>
      <c r="J445" s="27">
        <v>4.5642706027655524E-3</v>
      </c>
      <c r="K445" s="27">
        <v>1.1266962687927231E-2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</row>
    <row r="446" spans="1:27">
      <c r="A446" s="20">
        <v>444</v>
      </c>
      <c r="B446" s="20" t="s">
        <v>205</v>
      </c>
      <c r="C446" s="20" t="s">
        <v>469</v>
      </c>
      <c r="D446" s="25">
        <v>209.4</v>
      </c>
      <c r="E446" s="25">
        <v>16.8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1.1877752987577885E-3</v>
      </c>
      <c r="Q446" s="27">
        <v>1.091530336298246E-3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</row>
    <row r="447" spans="1:27">
      <c r="A447" s="20">
        <v>445</v>
      </c>
      <c r="B447" s="20" t="s">
        <v>205</v>
      </c>
      <c r="C447" s="20" t="s">
        <v>470</v>
      </c>
      <c r="D447" s="25">
        <v>209.4</v>
      </c>
      <c r="E447" s="25">
        <v>21.03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1.3917150861988942E-2</v>
      </c>
      <c r="M447" s="27">
        <v>1.5043146272475549E-2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</row>
    <row r="448" spans="1:27">
      <c r="A448" s="20">
        <v>446</v>
      </c>
      <c r="B448" s="20" t="s">
        <v>205</v>
      </c>
      <c r="C448" s="20" t="s">
        <v>471</v>
      </c>
      <c r="D448" s="25">
        <v>211.2</v>
      </c>
      <c r="E448" s="25">
        <v>21.04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1.3973602456382511E-3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</row>
    <row r="449" spans="1:27">
      <c r="A449" s="20">
        <v>447</v>
      </c>
      <c r="B449" s="20" t="s">
        <v>205</v>
      </c>
      <c r="C449" s="20" t="s">
        <v>472</v>
      </c>
      <c r="D449" s="25">
        <v>211.44</v>
      </c>
      <c r="E449" s="25">
        <v>11.82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7.5598838581706863E-3</v>
      </c>
      <c r="S449" s="27">
        <v>2.7670425804084231E-3</v>
      </c>
      <c r="T449" s="27">
        <v>0.11980843567697411</v>
      </c>
      <c r="U449" s="27">
        <v>0.14597528732105672</v>
      </c>
      <c r="V449" s="27">
        <v>1.7423844191775948E-3</v>
      </c>
      <c r="W449" s="27">
        <v>4.9134466022745585E-3</v>
      </c>
      <c r="X449" s="27">
        <v>0</v>
      </c>
      <c r="Y449" s="27">
        <v>0</v>
      </c>
      <c r="Z449" s="27">
        <v>0</v>
      </c>
      <c r="AA449" s="27">
        <v>0</v>
      </c>
    </row>
    <row r="450" spans="1:27">
      <c r="A450" s="20">
        <v>448</v>
      </c>
      <c r="B450" s="20" t="s">
        <v>205</v>
      </c>
      <c r="C450" s="20" t="s">
        <v>473</v>
      </c>
      <c r="D450" s="25">
        <v>211.44</v>
      </c>
      <c r="E450" s="25">
        <v>12.37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1.202991356054727E-3</v>
      </c>
      <c r="S450" s="27">
        <v>8.6679455392232657E-4</v>
      </c>
      <c r="T450" s="27">
        <v>1.340564362779508E-2</v>
      </c>
      <c r="U450" s="27">
        <v>0</v>
      </c>
      <c r="V450" s="27">
        <v>1.858778382276723E-3</v>
      </c>
      <c r="W450" s="27">
        <v>1.8128312012724184E-3</v>
      </c>
      <c r="X450" s="27">
        <v>0</v>
      </c>
      <c r="Y450" s="27">
        <v>0</v>
      </c>
      <c r="Z450" s="27">
        <v>0</v>
      </c>
      <c r="AA450" s="27">
        <v>0</v>
      </c>
    </row>
    <row r="451" spans="1:27">
      <c r="A451" s="20">
        <v>449</v>
      </c>
      <c r="B451" s="20" t="s">
        <v>205</v>
      </c>
      <c r="C451" s="20" t="s">
        <v>474</v>
      </c>
      <c r="D451" s="25">
        <v>211.44</v>
      </c>
      <c r="E451" s="25">
        <v>13.49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3.2628365750160716E-4</v>
      </c>
      <c r="P451" s="27">
        <v>1.3631553597408232E-2</v>
      </c>
      <c r="Q451" s="27">
        <v>1.2463343207070061E-2</v>
      </c>
      <c r="R451" s="27">
        <v>2.5224350730298679E-2</v>
      </c>
      <c r="S451" s="27">
        <v>2.7091873415220846E-2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</row>
    <row r="452" spans="1:27">
      <c r="A452" s="20">
        <v>450</v>
      </c>
      <c r="B452" s="20" t="s">
        <v>205</v>
      </c>
      <c r="C452" s="20" t="s">
        <v>475</v>
      </c>
      <c r="D452" s="25">
        <v>211.44</v>
      </c>
      <c r="E452" s="25">
        <v>21.03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1.5183279479101879E-3</v>
      </c>
      <c r="M452" s="27">
        <v>3.3352566057179029E-3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</row>
    <row r="453" spans="1:27">
      <c r="A453" s="20">
        <v>451</v>
      </c>
      <c r="B453" s="20" t="s">
        <v>205</v>
      </c>
      <c r="C453" s="20" t="s">
        <v>476</v>
      </c>
      <c r="D453" s="25">
        <v>213.24</v>
      </c>
      <c r="E453" s="25">
        <v>23.27</v>
      </c>
      <c r="F453" s="27">
        <v>0</v>
      </c>
      <c r="G453" s="27">
        <v>0</v>
      </c>
      <c r="H453" s="27">
        <v>3.7587333540761024E-3</v>
      </c>
      <c r="I453" s="27">
        <v>1.7240740138847062E-3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</row>
    <row r="454" spans="1:27">
      <c r="A454" s="20">
        <v>452</v>
      </c>
      <c r="B454" s="20" t="s">
        <v>205</v>
      </c>
      <c r="C454" s="20" t="s">
        <v>477</v>
      </c>
      <c r="D454" s="25">
        <v>213.48</v>
      </c>
      <c r="E454" s="25">
        <v>27.25</v>
      </c>
      <c r="F454" s="27">
        <v>5.8338063929180339E-2</v>
      </c>
      <c r="G454" s="27">
        <v>5.3533989281378432E-2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</row>
    <row r="455" spans="1:27">
      <c r="A455" s="20">
        <v>453</v>
      </c>
      <c r="B455" s="20" t="s">
        <v>205</v>
      </c>
      <c r="C455" s="20" t="s">
        <v>478</v>
      </c>
      <c r="D455" s="25">
        <v>214.56</v>
      </c>
      <c r="E455" s="25">
        <v>21.61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9.6558279565371862E-5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</row>
    <row r="456" spans="1:27">
      <c r="A456" s="20">
        <v>454</v>
      </c>
      <c r="B456" s="20" t="s">
        <v>205</v>
      </c>
      <c r="C456" s="20" t="s">
        <v>479</v>
      </c>
      <c r="D456" s="25">
        <v>215.4</v>
      </c>
      <c r="E456" s="25">
        <v>20.41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1.6130095349305897E-3</v>
      </c>
      <c r="M456" s="27">
        <v>1.6235704022389812E-3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</row>
    <row r="457" spans="1:27">
      <c r="A457" s="20">
        <v>455</v>
      </c>
      <c r="B457" s="20" t="s">
        <v>205</v>
      </c>
      <c r="C457" s="20" t="s">
        <v>480</v>
      </c>
      <c r="D457" s="25">
        <v>215.4</v>
      </c>
      <c r="E457" s="25">
        <v>20.81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2.4364668233575388E-3</v>
      </c>
      <c r="M457" s="27">
        <v>2.2396594240731262E-3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</row>
    <row r="458" spans="1:27">
      <c r="A458" s="20">
        <v>456</v>
      </c>
      <c r="B458" s="20" t="s">
        <v>205</v>
      </c>
      <c r="C458" s="20" t="s">
        <v>481</v>
      </c>
      <c r="D458" s="25">
        <v>215.52</v>
      </c>
      <c r="E458" s="25">
        <v>25.71</v>
      </c>
      <c r="F458" s="27">
        <v>0</v>
      </c>
      <c r="G458" s="27">
        <v>0</v>
      </c>
      <c r="H458" s="27">
        <v>9.1283886536304842E-3</v>
      </c>
      <c r="I458" s="27">
        <v>7.2588359744996294E-3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</row>
    <row r="459" spans="1:27">
      <c r="A459" s="20">
        <v>457</v>
      </c>
      <c r="B459" s="20" t="s">
        <v>205</v>
      </c>
      <c r="C459" s="20" t="s">
        <v>482</v>
      </c>
      <c r="D459" s="25">
        <v>217.08</v>
      </c>
      <c r="E459" s="25">
        <v>23.37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7.1963526876633063E-4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</row>
    <row r="460" spans="1:27">
      <c r="A460" s="20">
        <v>458</v>
      </c>
      <c r="B460" s="20" t="s">
        <v>205</v>
      </c>
      <c r="C460" s="20" t="s">
        <v>483</v>
      </c>
      <c r="D460" s="25">
        <v>217.2</v>
      </c>
      <c r="E460" s="25">
        <v>19.920000000000002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6.3214414607165462E-5</v>
      </c>
      <c r="M460" s="27">
        <v>0</v>
      </c>
      <c r="N460" s="27">
        <v>3.5780283902323521E-3</v>
      </c>
      <c r="O460" s="27">
        <v>0</v>
      </c>
      <c r="P460" s="27">
        <v>0</v>
      </c>
      <c r="Q460" s="27">
        <v>0</v>
      </c>
      <c r="R460" s="27">
        <v>1.6119463441581887E-3</v>
      </c>
      <c r="S460" s="27">
        <v>2.4383307669032404E-3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</row>
    <row r="461" spans="1:27">
      <c r="A461" s="20">
        <v>459</v>
      </c>
      <c r="B461" s="20" t="s">
        <v>205</v>
      </c>
      <c r="C461" s="20" t="s">
        <v>484</v>
      </c>
      <c r="D461" s="25">
        <v>217.32</v>
      </c>
      <c r="E461" s="25">
        <v>18.52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8.4610062628052236E-4</v>
      </c>
      <c r="M461" s="27">
        <v>6.1218169503394495E-4</v>
      </c>
      <c r="N461" s="27">
        <v>3.0688918672641743E-2</v>
      </c>
      <c r="O461" s="27">
        <v>3.7293191539882087E-2</v>
      </c>
      <c r="P461" s="27">
        <v>3.7341979835887822E-2</v>
      </c>
      <c r="Q461" s="27">
        <v>3.3470766879278406E-2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</row>
    <row r="462" spans="1:27">
      <c r="A462" s="20">
        <v>460</v>
      </c>
      <c r="B462" s="20" t="s">
        <v>205</v>
      </c>
      <c r="C462" s="20" t="s">
        <v>485</v>
      </c>
      <c r="D462" s="25">
        <v>217.32</v>
      </c>
      <c r="E462" s="25">
        <v>23.34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6.5905749606576009E-4</v>
      </c>
      <c r="M462" s="27">
        <v>1.3269123236904787E-3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</row>
    <row r="463" spans="1:27">
      <c r="A463" s="20">
        <v>461</v>
      </c>
      <c r="B463" s="20" t="s">
        <v>205</v>
      </c>
      <c r="C463" s="20" t="s">
        <v>486</v>
      </c>
      <c r="D463" s="25">
        <v>217.32</v>
      </c>
      <c r="E463" s="25">
        <v>24.8</v>
      </c>
      <c r="F463" s="27">
        <v>7.8038908322453117E-3</v>
      </c>
      <c r="G463" s="27">
        <v>5.4713413685678839E-3</v>
      </c>
      <c r="H463" s="27">
        <v>1.8629957335419228E-3</v>
      </c>
      <c r="I463" s="27">
        <v>0</v>
      </c>
      <c r="J463" s="27">
        <v>0</v>
      </c>
      <c r="K463" s="27">
        <v>0</v>
      </c>
      <c r="L463" s="27">
        <v>1.8502997086377606E-3</v>
      </c>
      <c r="M463" s="27">
        <v>8.4844810518630305E-4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</row>
    <row r="464" spans="1:27">
      <c r="A464" s="20">
        <v>462</v>
      </c>
      <c r="B464" s="20" t="s">
        <v>205</v>
      </c>
      <c r="C464" s="20" t="s">
        <v>487</v>
      </c>
      <c r="D464" s="25">
        <v>217.34389999999999</v>
      </c>
      <c r="E464" s="25">
        <v>20.399999999999999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1.9849235279214756E-3</v>
      </c>
      <c r="O464" s="27">
        <v>0</v>
      </c>
      <c r="P464" s="27">
        <v>0</v>
      </c>
      <c r="Q464" s="27">
        <v>8.9765015074154192E-4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</row>
    <row r="465" spans="1:27">
      <c r="A465" s="20">
        <v>463</v>
      </c>
      <c r="B465" s="20" t="s">
        <v>205</v>
      </c>
      <c r="C465" s="20" t="s">
        <v>488</v>
      </c>
      <c r="D465" s="25">
        <v>217.44</v>
      </c>
      <c r="E465" s="25">
        <v>14.06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7.8292407289070592E-3</v>
      </c>
      <c r="Q465" s="27">
        <v>7.3087229762080971E-3</v>
      </c>
      <c r="R465" s="27">
        <v>1.5911658924561069E-2</v>
      </c>
      <c r="S465" s="27">
        <v>1.5503873680332025E-2</v>
      </c>
      <c r="T465" s="27">
        <v>1.7738792491965472E-3</v>
      </c>
      <c r="U465" s="27">
        <v>0</v>
      </c>
      <c r="V465" s="27">
        <v>0</v>
      </c>
      <c r="W465" s="27">
        <v>0</v>
      </c>
      <c r="X465" s="27">
        <v>0</v>
      </c>
      <c r="Y465" s="27">
        <v>1.4207750844263425E-2</v>
      </c>
      <c r="Z465" s="27">
        <v>0</v>
      </c>
      <c r="AA465" s="27">
        <v>0</v>
      </c>
    </row>
    <row r="466" spans="1:27">
      <c r="A466" s="20">
        <v>464</v>
      </c>
      <c r="B466" s="20" t="s">
        <v>205</v>
      </c>
      <c r="C466" s="20" t="s">
        <v>489</v>
      </c>
      <c r="D466" s="25">
        <v>217.44</v>
      </c>
      <c r="E466" s="25">
        <v>19.97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7.2142656815767717E-3</v>
      </c>
      <c r="O466" s="27">
        <v>1.6161149042135906E-2</v>
      </c>
      <c r="P466" s="27">
        <v>2.9965288365973088E-2</v>
      </c>
      <c r="Q466" s="27">
        <v>2.4558451937488714E-2</v>
      </c>
      <c r="R466" s="27">
        <v>1.8974313760530884E-3</v>
      </c>
      <c r="S466" s="27">
        <v>6.595175217688088E-4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</row>
    <row r="467" spans="1:27">
      <c r="A467" s="20">
        <v>465</v>
      </c>
      <c r="B467" s="20" t="s">
        <v>205</v>
      </c>
      <c r="C467" s="20" t="s">
        <v>490</v>
      </c>
      <c r="D467" s="25">
        <v>217.44</v>
      </c>
      <c r="E467" s="25">
        <v>28.37</v>
      </c>
      <c r="F467" s="27">
        <v>0</v>
      </c>
      <c r="G467" s="27">
        <v>0</v>
      </c>
      <c r="H467" s="27">
        <v>1.9959007790161338E-3</v>
      </c>
      <c r="I467" s="27">
        <v>1.9129982292945507E-3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</row>
    <row r="468" spans="1:27">
      <c r="A468" s="20">
        <v>466</v>
      </c>
      <c r="B468" s="20" t="s">
        <v>205</v>
      </c>
      <c r="C468" s="20" t="s">
        <v>491</v>
      </c>
      <c r="D468" s="25">
        <v>217.56</v>
      </c>
      <c r="E468" s="25">
        <v>25.3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7.8354924652324597E-4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</row>
    <row r="469" spans="1:27">
      <c r="A469" s="20">
        <v>467</v>
      </c>
      <c r="B469" s="20" t="s">
        <v>205</v>
      </c>
      <c r="C469" s="20" t="s">
        <v>492</v>
      </c>
      <c r="D469" s="25">
        <v>218.28</v>
      </c>
      <c r="E469" s="25">
        <v>16.510000000000002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8.3238728590255429E-3</v>
      </c>
      <c r="O469" s="27">
        <v>9.3359352588801309E-3</v>
      </c>
      <c r="P469" s="27">
        <v>1.3190717970780583E-3</v>
      </c>
      <c r="Q469" s="27">
        <v>9.9017074159617603E-4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</row>
    <row r="470" spans="1:27">
      <c r="A470" s="20">
        <v>468</v>
      </c>
      <c r="B470" s="20" t="s">
        <v>205</v>
      </c>
      <c r="C470" s="20" t="s">
        <v>493</v>
      </c>
      <c r="D470" s="25">
        <v>218.98429999999999</v>
      </c>
      <c r="E470" s="25">
        <v>26.79</v>
      </c>
      <c r="F470" s="27">
        <v>0</v>
      </c>
      <c r="G470" s="27">
        <v>0</v>
      </c>
      <c r="H470" s="27">
        <v>2.648608175217098E-3</v>
      </c>
      <c r="I470" s="27">
        <v>1.202307002701537E-3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</row>
    <row r="471" spans="1:27">
      <c r="A471" s="20">
        <v>469</v>
      </c>
      <c r="B471" s="20" t="s">
        <v>205</v>
      </c>
      <c r="C471" s="20" t="s">
        <v>494</v>
      </c>
      <c r="D471" s="25">
        <v>219.12</v>
      </c>
      <c r="E471" s="25">
        <v>21.19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4.269013052757966E-4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</row>
    <row r="472" spans="1:27">
      <c r="A472" s="20">
        <v>470</v>
      </c>
      <c r="B472" s="20" t="s">
        <v>205</v>
      </c>
      <c r="C472" s="20" t="s">
        <v>495</v>
      </c>
      <c r="D472" s="25">
        <v>219.12</v>
      </c>
      <c r="E472" s="25">
        <v>21.76</v>
      </c>
      <c r="F472" s="27">
        <v>0</v>
      </c>
      <c r="G472" s="27">
        <v>0</v>
      </c>
      <c r="H472" s="27">
        <v>0</v>
      </c>
      <c r="I472" s="27">
        <v>2.3470936291601949E-4</v>
      </c>
      <c r="J472" s="27">
        <v>0</v>
      </c>
      <c r="K472" s="27">
        <v>7.2767271696447494E-4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</row>
    <row r="473" spans="1:27">
      <c r="A473" s="20">
        <v>471</v>
      </c>
      <c r="B473" s="20" t="s">
        <v>205</v>
      </c>
      <c r="C473" s="20" t="s">
        <v>496</v>
      </c>
      <c r="D473" s="25">
        <v>219.12</v>
      </c>
      <c r="E473" s="25">
        <v>25.5</v>
      </c>
      <c r="F473" s="27">
        <v>0</v>
      </c>
      <c r="G473" s="27">
        <v>0</v>
      </c>
      <c r="H473" s="27">
        <v>0</v>
      </c>
      <c r="I473" s="27">
        <v>0</v>
      </c>
      <c r="J473" s="27">
        <v>6.1396995912818553E-2</v>
      </c>
      <c r="K473" s="27">
        <v>0</v>
      </c>
      <c r="L473" s="27">
        <v>2.7134484489795409E-2</v>
      </c>
      <c r="M473" s="27">
        <v>1.647259154526989E-2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</row>
    <row r="474" spans="1:27">
      <c r="A474" s="20">
        <v>472</v>
      </c>
      <c r="B474" s="20" t="s">
        <v>205</v>
      </c>
      <c r="C474" s="20" t="s">
        <v>497</v>
      </c>
      <c r="D474" s="25">
        <v>219.24</v>
      </c>
      <c r="E474" s="25">
        <v>16.18</v>
      </c>
      <c r="F474" s="27">
        <v>0</v>
      </c>
      <c r="G474" s="27">
        <v>0</v>
      </c>
      <c r="H474" s="27">
        <v>2.8088654508746937E-3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1.0844069494073516E-2</v>
      </c>
      <c r="S474" s="27">
        <v>1.2261927789723464E-2</v>
      </c>
      <c r="T474" s="27">
        <v>4.7983269746288857E-3</v>
      </c>
      <c r="U474" s="27">
        <v>5.2871606422629069E-3</v>
      </c>
      <c r="V474" s="27">
        <v>3.0826801262372832E-3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</row>
    <row r="475" spans="1:27">
      <c r="A475" s="20">
        <v>473</v>
      </c>
      <c r="B475" s="20" t="s">
        <v>205</v>
      </c>
      <c r="C475" s="20" t="s">
        <v>498</v>
      </c>
      <c r="D475" s="25">
        <v>219.24</v>
      </c>
      <c r="E475" s="25">
        <v>19.05</v>
      </c>
      <c r="F475" s="27">
        <v>0</v>
      </c>
      <c r="G475" s="27">
        <v>0</v>
      </c>
      <c r="H475" s="27">
        <v>0</v>
      </c>
      <c r="I475" s="27">
        <v>0</v>
      </c>
      <c r="J475" s="27">
        <v>1.3986558433242758E-4</v>
      </c>
      <c r="K475" s="27">
        <v>0</v>
      </c>
      <c r="L475" s="27">
        <v>8.1393234429107716E-4</v>
      </c>
      <c r="M475" s="27">
        <v>1.174205238911737E-3</v>
      </c>
      <c r="N475" s="27">
        <v>4.6649907892917309E-3</v>
      </c>
      <c r="O475" s="27">
        <v>3.9061231592362245E-3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</row>
    <row r="476" spans="1:27">
      <c r="A476" s="20">
        <v>474</v>
      </c>
      <c r="B476" s="20" t="s">
        <v>205</v>
      </c>
      <c r="C476" s="20" t="s">
        <v>499</v>
      </c>
      <c r="D476" s="25">
        <v>219.24</v>
      </c>
      <c r="E476" s="25">
        <v>20.350000000000001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4.4424261797880405E-3</v>
      </c>
      <c r="S476" s="27">
        <v>8.6844334791076581E-3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</row>
    <row r="477" spans="1:27">
      <c r="A477" s="20">
        <v>475</v>
      </c>
      <c r="B477" s="20" t="s">
        <v>205</v>
      </c>
      <c r="C477" s="20" t="s">
        <v>500</v>
      </c>
      <c r="D477" s="25">
        <v>219.24</v>
      </c>
      <c r="E477" s="25">
        <v>20.58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4.1681377730590722E-3</v>
      </c>
      <c r="P477" s="27">
        <v>2.1236445251569202E-3</v>
      </c>
      <c r="Q477" s="27">
        <v>9.3489279759219313E-4</v>
      </c>
      <c r="R477" s="27">
        <v>4.3568803220834758E-3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</row>
    <row r="478" spans="1:27">
      <c r="A478" s="20">
        <v>476</v>
      </c>
      <c r="B478" s="20" t="s">
        <v>205</v>
      </c>
      <c r="C478" s="20" t="s">
        <v>501</v>
      </c>
      <c r="D478" s="25">
        <v>219.36</v>
      </c>
      <c r="E478" s="25">
        <v>14.07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3.2213440210688573E-4</v>
      </c>
      <c r="Q478" s="27">
        <v>0</v>
      </c>
      <c r="R478" s="27">
        <v>1.0425925085807634E-3</v>
      </c>
      <c r="S478" s="27">
        <v>5.1819243317004552E-4</v>
      </c>
      <c r="T478" s="27">
        <v>2.2378421212137585E-3</v>
      </c>
      <c r="U478" s="27">
        <v>0</v>
      </c>
      <c r="V478" s="27">
        <v>0</v>
      </c>
      <c r="W478" s="27">
        <v>0</v>
      </c>
      <c r="X478" s="27">
        <v>1.8142349315863976E-2</v>
      </c>
      <c r="Y478" s="27">
        <v>1.5439859181201977E-2</v>
      </c>
      <c r="Z478" s="27">
        <v>7.3736062358501176E-3</v>
      </c>
      <c r="AA478" s="27">
        <v>1.1531714953616677E-2</v>
      </c>
    </row>
    <row r="479" spans="1:27">
      <c r="A479" s="20">
        <v>477</v>
      </c>
      <c r="B479" s="20" t="s">
        <v>205</v>
      </c>
      <c r="C479" s="20" t="s">
        <v>502</v>
      </c>
      <c r="D479" s="25">
        <v>219.36</v>
      </c>
      <c r="E479" s="25">
        <v>15.34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2.7684222106480203E-3</v>
      </c>
      <c r="Q479" s="27">
        <v>1.6214114578574407E-3</v>
      </c>
      <c r="R479" s="27">
        <v>3.7720150670021303E-2</v>
      </c>
      <c r="S479" s="27">
        <v>3.5287074386658838E-2</v>
      </c>
      <c r="T479" s="27">
        <v>5.4207611404664896E-3</v>
      </c>
      <c r="U479" s="27">
        <v>3.4695202210038253E-3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</row>
    <row r="480" spans="1:27">
      <c r="A480" s="20">
        <v>478</v>
      </c>
      <c r="B480" s="20" t="s">
        <v>205</v>
      </c>
      <c r="C480" s="20" t="s">
        <v>503</v>
      </c>
      <c r="D480" s="25">
        <v>219.36</v>
      </c>
      <c r="E480" s="25">
        <v>16.989999999999998</v>
      </c>
      <c r="F480" s="27">
        <v>0</v>
      </c>
      <c r="G480" s="27">
        <v>0</v>
      </c>
      <c r="H480" s="27">
        <v>2.6782501978831434E-4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6.1517106991935862E-3</v>
      </c>
      <c r="O480" s="27">
        <v>0</v>
      </c>
      <c r="P480" s="27">
        <v>6.4694059492109626E-3</v>
      </c>
      <c r="Q480" s="27">
        <v>4.5525141953485339E-3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</row>
    <row r="481" spans="1:27">
      <c r="A481" s="20">
        <v>479</v>
      </c>
      <c r="B481" s="20" t="s">
        <v>205</v>
      </c>
      <c r="C481" s="20" t="s">
        <v>504</v>
      </c>
      <c r="D481" s="25">
        <v>219.36</v>
      </c>
      <c r="E481" s="25">
        <v>17.579999999999998</v>
      </c>
      <c r="F481" s="27">
        <v>0</v>
      </c>
      <c r="G481" s="27">
        <v>0</v>
      </c>
      <c r="H481" s="27">
        <v>7.858060143359967E-4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4.7642331457286691E-2</v>
      </c>
      <c r="O481" s="27">
        <v>5.5509844693848502E-2</v>
      </c>
      <c r="P481" s="27">
        <v>2.4934731734488055E-2</v>
      </c>
      <c r="Q481" s="27">
        <v>3.388694745445147E-2</v>
      </c>
      <c r="R481" s="27">
        <v>0</v>
      </c>
      <c r="S481" s="27">
        <v>0</v>
      </c>
      <c r="T481" s="27">
        <v>1.5457842194981756E-2</v>
      </c>
      <c r="U481" s="27">
        <v>1.2486755175206985E-2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</row>
    <row r="482" spans="1:27">
      <c r="A482" s="20">
        <v>480</v>
      </c>
      <c r="B482" s="20" t="s">
        <v>205</v>
      </c>
      <c r="C482" s="20" t="s">
        <v>505</v>
      </c>
      <c r="D482" s="25">
        <v>219.36</v>
      </c>
      <c r="E482" s="25">
        <v>20.04</v>
      </c>
      <c r="F482" s="27">
        <v>2.7690456823253363E-3</v>
      </c>
      <c r="G482" s="27">
        <v>3.6125050650707702E-3</v>
      </c>
      <c r="H482" s="27">
        <v>0</v>
      </c>
      <c r="I482" s="27">
        <v>0</v>
      </c>
      <c r="J482" s="27">
        <v>2.1765088506253912E-2</v>
      </c>
      <c r="K482" s="27">
        <v>2.1996485013181889E-2</v>
      </c>
      <c r="L482" s="27">
        <v>3.1846883447391533E-2</v>
      </c>
      <c r="M482" s="27">
        <v>2.7707672341621612E-2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</row>
    <row r="483" spans="1:27">
      <c r="A483" s="20">
        <v>481</v>
      </c>
      <c r="B483" s="20" t="s">
        <v>205</v>
      </c>
      <c r="C483" s="20" t="s">
        <v>506</v>
      </c>
      <c r="D483" s="25">
        <v>219.36</v>
      </c>
      <c r="E483" s="25">
        <v>21.19</v>
      </c>
      <c r="F483" s="27">
        <v>0</v>
      </c>
      <c r="G483" s="27">
        <v>0</v>
      </c>
      <c r="H483" s="27">
        <v>1.4323412806326612E-2</v>
      </c>
      <c r="I483" s="27">
        <v>1.7145460373426208E-2</v>
      </c>
      <c r="J483" s="27">
        <v>5.9799274112928391E-4</v>
      </c>
      <c r="K483" s="27">
        <v>4.4623565893405973E-4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</row>
    <row r="484" spans="1:27">
      <c r="A484" s="20">
        <v>482</v>
      </c>
      <c r="B484" s="20" t="s">
        <v>205</v>
      </c>
      <c r="C484" s="20" t="s">
        <v>507</v>
      </c>
      <c r="D484" s="25">
        <v>219.36</v>
      </c>
      <c r="E484" s="25">
        <v>21.49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8.10071749514721E-4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</row>
    <row r="485" spans="1:27">
      <c r="A485" s="20">
        <v>483</v>
      </c>
      <c r="B485" s="20" t="s">
        <v>205</v>
      </c>
      <c r="C485" s="20" t="s">
        <v>508</v>
      </c>
      <c r="D485" s="25">
        <v>219.36</v>
      </c>
      <c r="E485" s="25">
        <v>23.37</v>
      </c>
      <c r="F485" s="27">
        <v>7.4968155391637505E-3</v>
      </c>
      <c r="G485" s="27">
        <v>5.347769506807821E-3</v>
      </c>
      <c r="H485" s="27">
        <v>0</v>
      </c>
      <c r="I485" s="27">
        <v>0</v>
      </c>
      <c r="J485" s="27">
        <v>3.4415410447857938E-3</v>
      </c>
      <c r="K485" s="27">
        <v>2.2275599106890199E-3</v>
      </c>
      <c r="L485" s="27">
        <v>3.0121043897164083E-2</v>
      </c>
      <c r="M485" s="27">
        <v>3.0416369304570912E-2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</row>
    <row r="486" spans="1:27">
      <c r="A486" s="20">
        <v>484</v>
      </c>
      <c r="B486" s="20" t="s">
        <v>205</v>
      </c>
      <c r="C486" s="20" t="s">
        <v>509</v>
      </c>
      <c r="D486" s="25">
        <v>219.36</v>
      </c>
      <c r="E486" s="25">
        <v>25.53</v>
      </c>
      <c r="F486" s="27">
        <v>2.2010492115140529E-2</v>
      </c>
      <c r="G486" s="27">
        <v>1.9709799042600663E-2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1.7364816252235533E-3</v>
      </c>
      <c r="P486" s="27">
        <v>0</v>
      </c>
      <c r="Q486" s="27">
        <v>0</v>
      </c>
      <c r="R486" s="27">
        <v>0</v>
      </c>
      <c r="S486" s="27">
        <v>0</v>
      </c>
      <c r="T486" s="27">
        <v>4.2893836296732249E-3</v>
      </c>
      <c r="U486" s="27">
        <v>2.7800466652149565E-3</v>
      </c>
      <c r="V486" s="27">
        <v>0</v>
      </c>
      <c r="W486" s="27">
        <v>2.3839971961938655E-3</v>
      </c>
      <c r="X486" s="27">
        <v>0</v>
      </c>
      <c r="Y486" s="27">
        <v>3.82338664978445E-3</v>
      </c>
      <c r="Z486" s="27">
        <v>0</v>
      </c>
      <c r="AA486" s="27">
        <v>0</v>
      </c>
    </row>
    <row r="487" spans="1:27">
      <c r="A487" s="20">
        <v>485</v>
      </c>
      <c r="B487" s="20" t="s">
        <v>205</v>
      </c>
      <c r="C487" s="20" t="s">
        <v>510</v>
      </c>
      <c r="D487" s="25">
        <v>219.48</v>
      </c>
      <c r="E487" s="25">
        <v>22.18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4.4397685596754312E-3</v>
      </c>
      <c r="M487" s="27">
        <v>2.0490805742834454E-3</v>
      </c>
      <c r="N487" s="27">
        <v>6.5266730371904827E-3</v>
      </c>
      <c r="O487" s="27">
        <v>1.0041859468491536E-2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</row>
    <row r="488" spans="1:27">
      <c r="A488" s="20">
        <v>486</v>
      </c>
      <c r="B488" s="20" t="s">
        <v>205</v>
      </c>
      <c r="C488" s="20" t="s">
        <v>511</v>
      </c>
      <c r="D488" s="25">
        <v>219.6</v>
      </c>
      <c r="E488" s="25">
        <v>20.64</v>
      </c>
      <c r="F488" s="27">
        <v>0</v>
      </c>
      <c r="G488" s="27">
        <v>0</v>
      </c>
      <c r="H488" s="27">
        <v>0</v>
      </c>
      <c r="I488" s="27">
        <v>2.3893338310373049E-3</v>
      </c>
      <c r="J488" s="27">
        <v>0</v>
      </c>
      <c r="K488" s="27">
        <v>0</v>
      </c>
      <c r="L488" s="27">
        <v>0</v>
      </c>
      <c r="M488" s="27">
        <v>1.6229310214898574E-3</v>
      </c>
      <c r="N488" s="27">
        <v>6.6963519839321577E-3</v>
      </c>
      <c r="O488" s="27">
        <v>4.7413090581914187E-3</v>
      </c>
      <c r="P488" s="27">
        <v>0</v>
      </c>
      <c r="Q488" s="27">
        <v>2.3094509751394273E-3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</row>
    <row r="489" spans="1:27">
      <c r="A489" s="20">
        <v>487</v>
      </c>
      <c r="B489" s="20" t="s">
        <v>205</v>
      </c>
      <c r="C489" s="20" t="s">
        <v>512</v>
      </c>
      <c r="D489" s="25">
        <v>219.6</v>
      </c>
      <c r="E489" s="25">
        <v>21.49</v>
      </c>
      <c r="F489" s="27">
        <v>0</v>
      </c>
      <c r="G489" s="27">
        <v>0</v>
      </c>
      <c r="H489" s="27">
        <v>0</v>
      </c>
      <c r="I489" s="27">
        <v>8.6648978474722919E-5</v>
      </c>
      <c r="J489" s="27">
        <v>0</v>
      </c>
      <c r="K489" s="27">
        <v>0</v>
      </c>
      <c r="L489" s="27">
        <v>0</v>
      </c>
      <c r="M489" s="27">
        <v>9.2525498628737884E-4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</row>
    <row r="490" spans="1:27">
      <c r="A490" s="20">
        <v>488</v>
      </c>
      <c r="B490" s="20" t="s">
        <v>205</v>
      </c>
      <c r="C490" s="20" t="s">
        <v>513</v>
      </c>
      <c r="D490" s="25">
        <v>220.32</v>
      </c>
      <c r="E490" s="25">
        <v>26.79</v>
      </c>
      <c r="F490" s="27">
        <v>0</v>
      </c>
      <c r="G490" s="27">
        <v>0</v>
      </c>
      <c r="H490" s="27">
        <v>8.7514625880871742E-3</v>
      </c>
      <c r="I490" s="27">
        <v>4.0617911724113607E-3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</row>
    <row r="491" spans="1:27">
      <c r="A491" s="20">
        <v>489</v>
      </c>
      <c r="B491" s="20" t="s">
        <v>205</v>
      </c>
      <c r="C491" s="20" t="s">
        <v>514</v>
      </c>
      <c r="D491" s="25">
        <v>220.44</v>
      </c>
      <c r="E491" s="25">
        <v>17.82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9.5042809720892755E-4</v>
      </c>
      <c r="P491" s="27">
        <v>0</v>
      </c>
      <c r="Q491" s="27">
        <v>0</v>
      </c>
      <c r="R491" s="27">
        <v>0</v>
      </c>
      <c r="S491" s="27">
        <v>0</v>
      </c>
      <c r="T491" s="27">
        <v>1.5152327562092756E-3</v>
      </c>
      <c r="U491" s="27">
        <v>2.2692530886901578E-3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</row>
    <row r="492" spans="1:27">
      <c r="A492" s="20">
        <v>490</v>
      </c>
      <c r="B492" s="20" t="s">
        <v>205</v>
      </c>
      <c r="C492" s="20" t="s">
        <v>515</v>
      </c>
      <c r="D492" s="25">
        <v>220.44</v>
      </c>
      <c r="E492" s="25">
        <v>24.4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1.6315695348672398E-4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</row>
    <row r="493" spans="1:27">
      <c r="A493" s="20">
        <v>491</v>
      </c>
      <c r="B493" s="20" t="s">
        <v>205</v>
      </c>
      <c r="C493" s="20" t="s">
        <v>516</v>
      </c>
      <c r="D493" s="25">
        <v>221.04</v>
      </c>
      <c r="E493" s="25">
        <v>15.69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4.7027918397811409E-4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</row>
    <row r="494" spans="1:27">
      <c r="A494" s="20">
        <v>492</v>
      </c>
      <c r="B494" s="20" t="s">
        <v>205</v>
      </c>
      <c r="C494" s="20" t="s">
        <v>517</v>
      </c>
      <c r="D494" s="25">
        <v>221.16</v>
      </c>
      <c r="E494" s="25">
        <v>12.5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5.6690975428495115E-3</v>
      </c>
      <c r="Y494" s="27">
        <v>0</v>
      </c>
      <c r="Z494" s="27">
        <v>0</v>
      </c>
      <c r="AA494" s="27">
        <v>0</v>
      </c>
    </row>
    <row r="495" spans="1:27">
      <c r="A495" s="20">
        <v>493</v>
      </c>
      <c r="B495" s="20" t="s">
        <v>205</v>
      </c>
      <c r="C495" s="20" t="s">
        <v>518</v>
      </c>
      <c r="D495" s="25">
        <v>221.16</v>
      </c>
      <c r="E495" s="25">
        <v>14.41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1.5900002031576041E-3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</row>
    <row r="496" spans="1:27">
      <c r="A496" s="20">
        <v>494</v>
      </c>
      <c r="B496" s="20" t="s">
        <v>205</v>
      </c>
      <c r="C496" s="20" t="s">
        <v>519</v>
      </c>
      <c r="D496" s="25">
        <v>221.16</v>
      </c>
      <c r="E496" s="25">
        <v>20.49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1.0380987456302399E-3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</row>
    <row r="497" spans="1:27">
      <c r="A497" s="20">
        <v>495</v>
      </c>
      <c r="B497" s="20" t="s">
        <v>205</v>
      </c>
      <c r="C497" s="20" t="s">
        <v>520</v>
      </c>
      <c r="D497" s="25">
        <v>221.28</v>
      </c>
      <c r="E497" s="25">
        <v>16.2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6.9726720628820182E-3</v>
      </c>
      <c r="O497" s="27">
        <v>0</v>
      </c>
      <c r="P497" s="27">
        <v>5.8478849670460581E-3</v>
      </c>
      <c r="Q497" s="27">
        <v>4.2818770911816776E-3</v>
      </c>
      <c r="R497" s="27">
        <v>3.9492049694074454E-3</v>
      </c>
      <c r="S497" s="27">
        <v>5.3155669603990232E-3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</row>
    <row r="498" spans="1:27">
      <c r="A498" s="20">
        <v>496</v>
      </c>
      <c r="B498" s="20" t="s">
        <v>205</v>
      </c>
      <c r="C498" s="20" t="s">
        <v>521</v>
      </c>
      <c r="D498" s="25">
        <v>221.28</v>
      </c>
      <c r="E498" s="25">
        <v>21.72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7.323446802660721E-4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</row>
    <row r="499" spans="1:27">
      <c r="A499" s="20">
        <v>497</v>
      </c>
      <c r="B499" s="20" t="s">
        <v>205</v>
      </c>
      <c r="C499" s="20" t="s">
        <v>522</v>
      </c>
      <c r="D499" s="25">
        <v>221.28</v>
      </c>
      <c r="E499" s="25">
        <v>22.01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1.4393903503562048E-3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</row>
    <row r="500" spans="1:27">
      <c r="A500" s="20">
        <v>498</v>
      </c>
      <c r="B500" s="20" t="s">
        <v>205</v>
      </c>
      <c r="C500" s="20" t="s">
        <v>523</v>
      </c>
      <c r="D500" s="25">
        <v>221.4</v>
      </c>
      <c r="E500" s="25">
        <v>10.02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1.5106234371859066E-2</v>
      </c>
      <c r="Y500" s="27">
        <v>1.6085176302255307E-2</v>
      </c>
      <c r="Z500" s="27">
        <v>7.041676457970357E-2</v>
      </c>
      <c r="AA500" s="27">
        <v>5.7530828766712859E-2</v>
      </c>
    </row>
    <row r="501" spans="1:27">
      <c r="A501" s="20">
        <v>499</v>
      </c>
      <c r="B501" s="20" t="s">
        <v>205</v>
      </c>
      <c r="C501" s="20" t="s">
        <v>524</v>
      </c>
      <c r="D501" s="25">
        <v>221.4</v>
      </c>
      <c r="E501" s="25">
        <v>17.47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3.2451227109001876E-2</v>
      </c>
      <c r="O501" s="27">
        <v>1.615686113107024E-2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</row>
    <row r="502" spans="1:27">
      <c r="A502" s="20">
        <v>500</v>
      </c>
      <c r="B502" s="20" t="s">
        <v>205</v>
      </c>
      <c r="C502" s="20" t="s">
        <v>525</v>
      </c>
      <c r="D502" s="25">
        <v>221.4</v>
      </c>
      <c r="E502" s="25">
        <v>24.44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8.0541168515036533E-5</v>
      </c>
      <c r="L502" s="27">
        <v>1.3579788809998064E-3</v>
      </c>
      <c r="M502" s="27">
        <v>1.8823673721223631E-3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</row>
    <row r="503" spans="1:27">
      <c r="A503" s="20">
        <v>501</v>
      </c>
      <c r="B503" s="20" t="s">
        <v>205</v>
      </c>
      <c r="C503" s="20" t="s">
        <v>526</v>
      </c>
      <c r="D503" s="25">
        <v>221.52</v>
      </c>
      <c r="E503" s="25">
        <v>12.65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1.9425272354007001E-2</v>
      </c>
      <c r="Y503" s="27">
        <v>2.7513078780831833E-2</v>
      </c>
      <c r="Z503" s="27">
        <v>0</v>
      </c>
      <c r="AA503" s="27">
        <v>0</v>
      </c>
    </row>
    <row r="504" spans="1:27">
      <c r="A504" s="20">
        <v>502</v>
      </c>
      <c r="B504" s="20" t="s">
        <v>205</v>
      </c>
      <c r="C504" s="20" t="s">
        <v>527</v>
      </c>
      <c r="D504" s="25">
        <v>221.52</v>
      </c>
      <c r="E504" s="25">
        <v>13.09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1.5882941003896624E-2</v>
      </c>
      <c r="U504" s="27">
        <v>1.6242090207042297E-2</v>
      </c>
      <c r="V504" s="27">
        <v>2.2712313773472985E-2</v>
      </c>
      <c r="W504" s="27">
        <v>1.7944481261664626E-2</v>
      </c>
      <c r="X504" s="27">
        <v>2.8097007932443106E-3</v>
      </c>
      <c r="Y504" s="27">
        <v>1.520883914063301E-3</v>
      </c>
      <c r="Z504" s="27">
        <v>0</v>
      </c>
      <c r="AA504" s="27">
        <v>0</v>
      </c>
    </row>
    <row r="505" spans="1:27">
      <c r="A505" s="20">
        <v>503</v>
      </c>
      <c r="B505" s="20" t="s">
        <v>205</v>
      </c>
      <c r="C505" s="20" t="s">
        <v>528</v>
      </c>
      <c r="D505" s="25">
        <v>221.64</v>
      </c>
      <c r="E505" s="25">
        <v>19.46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1.3692951240056195E-3</v>
      </c>
      <c r="O505" s="27">
        <v>1.2826055081832648E-3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</row>
    <row r="506" spans="1:27">
      <c r="A506" s="20">
        <v>504</v>
      </c>
      <c r="B506" s="20" t="s">
        <v>205</v>
      </c>
      <c r="C506" s="20" t="s">
        <v>529</v>
      </c>
      <c r="D506" s="25">
        <v>222.24</v>
      </c>
      <c r="E506" s="25">
        <v>15.42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1.4139182500797647E-3</v>
      </c>
      <c r="Q506" s="27">
        <v>2.5295480286475847E-3</v>
      </c>
      <c r="R506" s="27">
        <v>0</v>
      </c>
      <c r="S506" s="27">
        <v>5.0441458799383868E-3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</row>
    <row r="507" spans="1:27">
      <c r="A507" s="20">
        <v>505</v>
      </c>
      <c r="B507" s="20" t="s">
        <v>205</v>
      </c>
      <c r="C507" s="20" t="s">
        <v>530</v>
      </c>
      <c r="D507" s="25">
        <v>222.24</v>
      </c>
      <c r="E507" s="25">
        <v>17.82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2.2814478973771503E-3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</row>
    <row r="508" spans="1:27">
      <c r="A508" s="20">
        <v>506</v>
      </c>
      <c r="B508" s="20" t="s">
        <v>205</v>
      </c>
      <c r="C508" s="20" t="s">
        <v>531</v>
      </c>
      <c r="D508" s="25">
        <v>222.36</v>
      </c>
      <c r="E508" s="25">
        <v>22.24</v>
      </c>
      <c r="F508" s="27">
        <v>0</v>
      </c>
      <c r="G508" s="27">
        <v>0</v>
      </c>
      <c r="H508" s="27">
        <v>0</v>
      </c>
      <c r="I508" s="27">
        <v>0</v>
      </c>
      <c r="J508" s="27">
        <v>2.8980414572657518E-4</v>
      </c>
      <c r="K508" s="27">
        <v>5.6164414386932306E-4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</row>
    <row r="509" spans="1:27">
      <c r="A509" s="20">
        <v>507</v>
      </c>
      <c r="B509" s="20" t="s">
        <v>205</v>
      </c>
      <c r="C509" s="20" t="s">
        <v>532</v>
      </c>
      <c r="D509" s="25">
        <v>222.36</v>
      </c>
      <c r="E509" s="25">
        <v>25.79</v>
      </c>
      <c r="F509" s="27">
        <v>0</v>
      </c>
      <c r="G509" s="27">
        <v>0</v>
      </c>
      <c r="H509" s="27">
        <v>4.0742527045300077E-3</v>
      </c>
      <c r="I509" s="27">
        <v>2.4950564610694433E-3</v>
      </c>
      <c r="J509" s="27">
        <v>0</v>
      </c>
      <c r="K509" s="27">
        <v>3.9060594582646488E-3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</row>
    <row r="510" spans="1:27">
      <c r="A510" s="20">
        <v>508</v>
      </c>
      <c r="B510" s="20" t="s">
        <v>205</v>
      </c>
      <c r="C510" s="20" t="s">
        <v>533</v>
      </c>
      <c r="D510" s="25">
        <v>222.72</v>
      </c>
      <c r="E510" s="25">
        <v>25.5</v>
      </c>
      <c r="F510" s="27">
        <v>0</v>
      </c>
      <c r="G510" s="27">
        <v>0</v>
      </c>
      <c r="H510" s="27">
        <v>0</v>
      </c>
      <c r="I510" s="27">
        <v>0</v>
      </c>
      <c r="J510" s="27">
        <v>4.9153751213195495E-3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</row>
    <row r="511" spans="1:27">
      <c r="A511" s="20">
        <v>509</v>
      </c>
      <c r="B511" s="20" t="s">
        <v>205</v>
      </c>
      <c r="C511" s="20" t="s">
        <v>534</v>
      </c>
      <c r="D511" s="25">
        <v>222.72</v>
      </c>
      <c r="E511" s="25">
        <v>25.79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3.8782525059005662E-3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</row>
    <row r="512" spans="1:27">
      <c r="A512" s="20">
        <v>510</v>
      </c>
      <c r="B512" s="20" t="s">
        <v>205</v>
      </c>
      <c r="C512" s="20" t="s">
        <v>535</v>
      </c>
      <c r="D512" s="25">
        <v>222.96</v>
      </c>
      <c r="E512" s="25">
        <v>20.16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4.7415060631267271E-4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</row>
    <row r="513" spans="1:27">
      <c r="A513" s="20">
        <v>511</v>
      </c>
      <c r="B513" s="20" t="s">
        <v>205</v>
      </c>
      <c r="C513" s="20" t="s">
        <v>536</v>
      </c>
      <c r="D513" s="25">
        <v>223.32</v>
      </c>
      <c r="E513" s="25">
        <v>13.85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7.6335182760275934E-6</v>
      </c>
      <c r="Q513" s="27">
        <v>0</v>
      </c>
      <c r="R513" s="27">
        <v>0</v>
      </c>
      <c r="S513" s="27">
        <v>1.5060555374400424E-3</v>
      </c>
      <c r="T513" s="27">
        <v>0</v>
      </c>
      <c r="U513" s="27">
        <v>1.3482118606842936E-3</v>
      </c>
      <c r="V513" s="27">
        <v>0</v>
      </c>
      <c r="W513" s="27">
        <v>2.1928663406246822E-2</v>
      </c>
      <c r="X513" s="27">
        <v>0</v>
      </c>
      <c r="Y513" s="27">
        <v>0</v>
      </c>
      <c r="Z513" s="27">
        <v>0</v>
      </c>
      <c r="AA513" s="27">
        <v>0</v>
      </c>
    </row>
    <row r="514" spans="1:27">
      <c r="A514" s="20">
        <v>512</v>
      </c>
      <c r="B514" s="20" t="s">
        <v>205</v>
      </c>
      <c r="C514" s="20" t="s">
        <v>537</v>
      </c>
      <c r="D514" s="25">
        <v>223.32</v>
      </c>
      <c r="E514" s="25">
        <v>22.6</v>
      </c>
      <c r="F514" s="27">
        <v>0</v>
      </c>
      <c r="G514" s="27">
        <v>0</v>
      </c>
      <c r="H514" s="27">
        <v>0</v>
      </c>
      <c r="I514" s="27">
        <v>0</v>
      </c>
      <c r="J514" s="27">
        <v>9.2404613667680506E-4</v>
      </c>
      <c r="K514" s="27">
        <v>1.6075089189215112E-4</v>
      </c>
      <c r="L514" s="27">
        <v>4.1448049579337773E-2</v>
      </c>
      <c r="M514" s="27">
        <v>4.3486533744312182E-2</v>
      </c>
      <c r="N514" s="27">
        <v>5.2051230063936364E-3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</row>
    <row r="515" spans="1:27">
      <c r="A515" s="20">
        <v>513</v>
      </c>
      <c r="B515" s="20" t="s">
        <v>205</v>
      </c>
      <c r="C515" s="20" t="s">
        <v>538</v>
      </c>
      <c r="D515" s="25">
        <v>223.32</v>
      </c>
      <c r="E515" s="25">
        <v>25.99</v>
      </c>
      <c r="F515" s="27">
        <v>0</v>
      </c>
      <c r="G515" s="27">
        <v>7.5720630184889501E-4</v>
      </c>
      <c r="H515" s="27">
        <v>0</v>
      </c>
      <c r="I515" s="27">
        <v>0</v>
      </c>
      <c r="J515" s="27">
        <v>0</v>
      </c>
      <c r="K515" s="27">
        <v>6.3383503117621668E-4</v>
      </c>
      <c r="L515" s="27">
        <v>0</v>
      </c>
      <c r="M515" s="27">
        <v>0</v>
      </c>
      <c r="N515" s="27">
        <v>6.0731286826922967E-4</v>
      </c>
      <c r="O515" s="27">
        <v>7.8851883896221729E-4</v>
      </c>
      <c r="P515" s="27">
        <v>0</v>
      </c>
      <c r="Q515" s="27">
        <v>0</v>
      </c>
      <c r="R515" s="27">
        <v>1.279874976582118E-3</v>
      </c>
      <c r="S515" s="27">
        <v>0</v>
      </c>
      <c r="T515" s="27">
        <v>1.2263048216112141E-3</v>
      </c>
      <c r="U515" s="27">
        <v>7.38860907361497E-3</v>
      </c>
      <c r="V515" s="27">
        <v>1.3939075353420758E-2</v>
      </c>
      <c r="W515" s="27">
        <v>2.2647973363841719E-2</v>
      </c>
      <c r="X515" s="27">
        <v>0</v>
      </c>
      <c r="Y515" s="27">
        <v>0</v>
      </c>
      <c r="Z515" s="27">
        <v>0</v>
      </c>
      <c r="AA515" s="27">
        <v>0</v>
      </c>
    </row>
    <row r="516" spans="1:27">
      <c r="A516" s="20">
        <v>514</v>
      </c>
      <c r="B516" s="20" t="s">
        <v>205</v>
      </c>
      <c r="C516" s="20" t="s">
        <v>539</v>
      </c>
      <c r="D516" s="25">
        <v>223.32</v>
      </c>
      <c r="E516" s="25">
        <v>26.29</v>
      </c>
      <c r="F516" s="27">
        <v>0</v>
      </c>
      <c r="G516" s="27">
        <v>7.1172133996699966E-3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8.5179025293990996E-4</v>
      </c>
      <c r="O516" s="27">
        <v>2.7877675696937314E-3</v>
      </c>
      <c r="P516" s="27">
        <v>0</v>
      </c>
      <c r="Q516" s="27">
        <v>5.1686852703047967E-4</v>
      </c>
      <c r="R516" s="27">
        <v>1.0200868950013623E-2</v>
      </c>
      <c r="S516" s="27">
        <v>0</v>
      </c>
      <c r="T516" s="27">
        <v>8.197223727127856E-4</v>
      </c>
      <c r="U516" s="27">
        <v>0</v>
      </c>
      <c r="V516" s="27">
        <v>0</v>
      </c>
      <c r="W516" s="27">
        <v>1.940545336782804E-3</v>
      </c>
      <c r="X516" s="27">
        <v>0</v>
      </c>
      <c r="Y516" s="27">
        <v>0</v>
      </c>
      <c r="Z516" s="27">
        <v>0</v>
      </c>
      <c r="AA516" s="27">
        <v>0</v>
      </c>
    </row>
    <row r="517" spans="1:27">
      <c r="A517" s="20">
        <v>515</v>
      </c>
      <c r="B517" s="20" t="s">
        <v>205</v>
      </c>
      <c r="C517" s="20" t="s">
        <v>540</v>
      </c>
      <c r="D517" s="25">
        <v>223.44</v>
      </c>
      <c r="E517" s="25">
        <v>19.46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1.3264663048734611E-2</v>
      </c>
      <c r="N517" s="27">
        <v>0</v>
      </c>
      <c r="O517" s="27">
        <v>2.760557551930957E-3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</row>
    <row r="518" spans="1:27">
      <c r="A518" s="20">
        <v>516</v>
      </c>
      <c r="B518" s="20" t="s">
        <v>205</v>
      </c>
      <c r="C518" s="20" t="s">
        <v>541</v>
      </c>
      <c r="D518" s="25">
        <v>223.44</v>
      </c>
      <c r="E518" s="25">
        <v>19.809999999999999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3.6942002802669663E-5</v>
      </c>
      <c r="N518" s="27">
        <v>5.1297850447124482E-2</v>
      </c>
      <c r="O518" s="27">
        <v>6.0198508223780846E-2</v>
      </c>
      <c r="P518" s="27">
        <v>2.2972116257707068E-2</v>
      </c>
      <c r="Q518" s="27">
        <v>2.1764908401680626E-2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</row>
    <row r="519" spans="1:27">
      <c r="A519" s="20">
        <v>517</v>
      </c>
      <c r="B519" s="20" t="s">
        <v>205</v>
      </c>
      <c r="C519" s="20" t="s">
        <v>542</v>
      </c>
      <c r="D519" s="25">
        <v>223.44</v>
      </c>
      <c r="E519" s="25">
        <v>24.25</v>
      </c>
      <c r="F519" s="27">
        <v>1.2803817698978891E-2</v>
      </c>
      <c r="G519" s="27">
        <v>1.4238447814575722E-2</v>
      </c>
      <c r="H519" s="27">
        <v>2.2278895531592439E-3</v>
      </c>
      <c r="I519" s="27">
        <v>1.7250270934898513E-3</v>
      </c>
      <c r="J519" s="27">
        <v>3.5937590142469189E-3</v>
      </c>
      <c r="K519" s="27">
        <v>3.6577733875642797E-3</v>
      </c>
      <c r="L519" s="27">
        <v>2.9400313539190562E-4</v>
      </c>
      <c r="M519" s="27">
        <v>0</v>
      </c>
      <c r="N519" s="27">
        <v>0</v>
      </c>
      <c r="O519" s="27">
        <v>1.7195148750334696E-3</v>
      </c>
      <c r="P519" s="27">
        <v>3.4259225840777346E-3</v>
      </c>
      <c r="Q519" s="27">
        <v>4.0654326706780286E-3</v>
      </c>
      <c r="R519" s="27">
        <v>1.9229210668099588E-3</v>
      </c>
      <c r="S519" s="27">
        <v>1.5658832050205508E-3</v>
      </c>
      <c r="T519" s="27">
        <v>3.4892068809012204E-3</v>
      </c>
      <c r="U519" s="27">
        <v>0</v>
      </c>
      <c r="V519" s="27">
        <v>6.6760835965207349E-3</v>
      </c>
      <c r="W519" s="27">
        <v>9.6453738077280325E-3</v>
      </c>
      <c r="X519" s="27">
        <v>4.8309480939729768E-3</v>
      </c>
      <c r="Y519" s="27">
        <v>4.3701347910426493E-3</v>
      </c>
      <c r="Z519" s="27">
        <v>2.5472246911695008E-3</v>
      </c>
      <c r="AA519" s="27">
        <v>2.7264009176338629E-3</v>
      </c>
    </row>
    <row r="520" spans="1:27">
      <c r="A520" s="20">
        <v>518</v>
      </c>
      <c r="B520" s="20" t="s">
        <v>205</v>
      </c>
      <c r="C520" s="20" t="s">
        <v>543</v>
      </c>
      <c r="D520" s="25">
        <v>223.56</v>
      </c>
      <c r="E520" s="25">
        <v>23.1</v>
      </c>
      <c r="F520" s="27">
        <v>0</v>
      </c>
      <c r="G520" s="27">
        <v>0</v>
      </c>
      <c r="H520" s="27">
        <v>1.2949525147489651E-3</v>
      </c>
      <c r="I520" s="27">
        <v>7.910574962650506E-4</v>
      </c>
      <c r="J520" s="27">
        <v>3.0161030734455921E-3</v>
      </c>
      <c r="K520" s="27">
        <v>3.2277059720290974E-3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</row>
    <row r="521" spans="1:27">
      <c r="A521" s="20">
        <v>519</v>
      </c>
      <c r="B521" s="20" t="s">
        <v>205</v>
      </c>
      <c r="C521" s="20" t="s">
        <v>544</v>
      </c>
      <c r="D521" s="25">
        <v>223.8</v>
      </c>
      <c r="E521" s="25">
        <v>26.24</v>
      </c>
      <c r="F521" s="27">
        <v>0</v>
      </c>
      <c r="G521" s="27">
        <v>0</v>
      </c>
      <c r="H521" s="27">
        <v>1.4485728318336475E-4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8.111953872808051E-4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</row>
    <row r="522" spans="1:27">
      <c r="A522" s="20">
        <v>520</v>
      </c>
      <c r="B522" s="20" t="s">
        <v>205</v>
      </c>
      <c r="C522" s="20" t="s">
        <v>545</v>
      </c>
      <c r="D522" s="25">
        <v>224.04</v>
      </c>
      <c r="E522" s="25">
        <v>25.79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8.8491546922493322E-4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</row>
    <row r="523" spans="1:27">
      <c r="A523" s="20">
        <v>521</v>
      </c>
      <c r="B523" s="20" t="s">
        <v>205</v>
      </c>
      <c r="C523" s="20" t="s">
        <v>546</v>
      </c>
      <c r="D523" s="25">
        <v>224.28</v>
      </c>
      <c r="E523" s="25">
        <v>19.46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8.7844927078129377E-4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</row>
    <row r="524" spans="1:27">
      <c r="A524" s="20">
        <v>522</v>
      </c>
      <c r="B524" s="20" t="s">
        <v>205</v>
      </c>
      <c r="C524" s="20" t="s">
        <v>547</v>
      </c>
      <c r="D524" s="25">
        <v>224.28</v>
      </c>
      <c r="E524" s="25">
        <v>20.04</v>
      </c>
      <c r="F524" s="27">
        <v>1.6444083204265056E-3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1.6071791507105623E-3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</row>
    <row r="525" spans="1:27">
      <c r="A525" s="20">
        <v>523</v>
      </c>
      <c r="B525" s="20" t="s">
        <v>205</v>
      </c>
      <c r="C525" s="20" t="s">
        <v>548</v>
      </c>
      <c r="D525" s="25">
        <v>225.36</v>
      </c>
      <c r="E525" s="25">
        <v>20.76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8.8573868258774915E-3</v>
      </c>
      <c r="M525" s="27">
        <v>8.8159664789110685E-3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</row>
    <row r="526" spans="1:27">
      <c r="A526" s="20">
        <v>524</v>
      </c>
      <c r="B526" s="20" t="s">
        <v>205</v>
      </c>
      <c r="C526" s="20" t="s">
        <v>549</v>
      </c>
      <c r="D526" s="25">
        <v>225.48</v>
      </c>
      <c r="E526" s="25">
        <v>25.17</v>
      </c>
      <c r="F526" s="27">
        <v>0</v>
      </c>
      <c r="G526" s="27">
        <v>0</v>
      </c>
      <c r="H526" s="27">
        <v>0</v>
      </c>
      <c r="I526" s="27">
        <v>0</v>
      </c>
      <c r="J526" s="27">
        <v>6.4658934905745193E-4</v>
      </c>
      <c r="K526" s="27">
        <v>3.8281913429986502E-4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</row>
    <row r="527" spans="1:27">
      <c r="A527" s="20">
        <v>525</v>
      </c>
      <c r="B527" s="20" t="s">
        <v>205</v>
      </c>
      <c r="C527" s="20" t="s">
        <v>550</v>
      </c>
      <c r="D527" s="25">
        <v>226.68</v>
      </c>
      <c r="E527" s="25">
        <v>25.57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3.2416774850939427E-4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</row>
    <row r="528" spans="1:27">
      <c r="A528" s="20">
        <v>526</v>
      </c>
      <c r="B528" s="20" t="s">
        <v>205</v>
      </c>
      <c r="C528" s="20" t="s">
        <v>551</v>
      </c>
      <c r="D528" s="25">
        <v>226.92</v>
      </c>
      <c r="E528" s="25">
        <v>25.57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4.6207776549605199E-4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</row>
    <row r="529" spans="1:27">
      <c r="A529" s="20">
        <v>527</v>
      </c>
      <c r="B529" s="20" t="s">
        <v>205</v>
      </c>
      <c r="C529" s="20" t="s">
        <v>552</v>
      </c>
      <c r="D529" s="25">
        <v>229.2</v>
      </c>
      <c r="E529" s="25">
        <v>22.72</v>
      </c>
      <c r="F529" s="27">
        <v>0</v>
      </c>
      <c r="G529" s="27">
        <v>0</v>
      </c>
      <c r="H529" s="27">
        <v>0</v>
      </c>
      <c r="I529" s="27">
        <v>0</v>
      </c>
      <c r="J529" s="27">
        <v>6.0531358949378442E-4</v>
      </c>
      <c r="K529" s="27">
        <v>4.2797853434173224E-4</v>
      </c>
      <c r="L529" s="27">
        <v>0</v>
      </c>
      <c r="M529" s="27">
        <v>0</v>
      </c>
      <c r="N529" s="27">
        <v>1.9268440809801113E-3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</row>
    <row r="530" spans="1:27">
      <c r="A530" s="20">
        <v>528</v>
      </c>
      <c r="B530" s="20" t="s">
        <v>205</v>
      </c>
      <c r="C530" s="20" t="s">
        <v>553</v>
      </c>
      <c r="D530" s="25">
        <v>229.44</v>
      </c>
      <c r="E530" s="25">
        <v>22.71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2.6783855698365644E-3</v>
      </c>
      <c r="O530" s="27">
        <v>4.6439229030338664E-3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</row>
    <row r="531" spans="1:27">
      <c r="A531" s="20">
        <v>529</v>
      </c>
      <c r="B531" s="20" t="s">
        <v>205</v>
      </c>
      <c r="C531" s="20" t="s">
        <v>554</v>
      </c>
      <c r="D531" s="25">
        <v>229.56</v>
      </c>
      <c r="E531" s="25">
        <v>25.89</v>
      </c>
      <c r="F531" s="27">
        <v>0</v>
      </c>
      <c r="G531" s="27">
        <v>0</v>
      </c>
      <c r="H531" s="27">
        <v>1.0766730259599753E-3</v>
      </c>
      <c r="I531" s="27">
        <v>8.7467446087601648E-4</v>
      </c>
      <c r="J531" s="27">
        <v>1.7300178337537186E-4</v>
      </c>
      <c r="K531" s="27">
        <v>0</v>
      </c>
      <c r="L531" s="27">
        <v>6.716595608037966E-3</v>
      </c>
      <c r="M531" s="27">
        <v>7.0088070285719336E-3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</row>
    <row r="532" spans="1:27">
      <c r="A532" s="20">
        <v>530</v>
      </c>
      <c r="B532" s="20" t="s">
        <v>205</v>
      </c>
      <c r="C532" s="20" t="s">
        <v>555</v>
      </c>
      <c r="D532" s="25">
        <v>231.12</v>
      </c>
      <c r="E532" s="25">
        <v>26.48</v>
      </c>
      <c r="F532" s="27">
        <v>0</v>
      </c>
      <c r="G532" s="27">
        <v>0</v>
      </c>
      <c r="H532" s="27">
        <v>0</v>
      </c>
      <c r="I532" s="27">
        <v>2.7414821491934679E-3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</row>
    <row r="533" spans="1:27">
      <c r="A533" s="20">
        <v>531</v>
      </c>
      <c r="B533" s="20" t="s">
        <v>205</v>
      </c>
      <c r="C533" s="20" t="s">
        <v>556</v>
      </c>
      <c r="D533" s="25">
        <v>231.35409999999999</v>
      </c>
      <c r="E533" s="25">
        <v>22.82</v>
      </c>
      <c r="F533" s="27">
        <v>0</v>
      </c>
      <c r="G533" s="27">
        <v>0</v>
      </c>
      <c r="H533" s="27">
        <v>3.1734473655876792E-4</v>
      </c>
      <c r="I533" s="27">
        <v>0</v>
      </c>
      <c r="J533" s="27">
        <v>0</v>
      </c>
      <c r="K533" s="27">
        <v>0</v>
      </c>
      <c r="L533" s="27">
        <v>5.4094204033751684E-4</v>
      </c>
      <c r="M533" s="27">
        <v>6.3532118881175323E-4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</row>
    <row r="534" spans="1:27">
      <c r="A534" s="20">
        <v>532</v>
      </c>
      <c r="B534" s="20" t="s">
        <v>205</v>
      </c>
      <c r="C534" s="20" t="s">
        <v>557</v>
      </c>
      <c r="D534" s="25">
        <v>231.36</v>
      </c>
      <c r="E534" s="25">
        <v>24.54</v>
      </c>
      <c r="F534" s="27">
        <v>0</v>
      </c>
      <c r="G534" s="27">
        <v>0</v>
      </c>
      <c r="H534" s="27">
        <v>7.4744566156515662E-4</v>
      </c>
      <c r="I534" s="27">
        <v>7.4093281412686545E-4</v>
      </c>
      <c r="J534" s="27">
        <v>3.4504030515065814E-3</v>
      </c>
      <c r="K534" s="27">
        <v>3.022624292939884E-3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</row>
    <row r="535" spans="1:27">
      <c r="A535" s="20">
        <v>533</v>
      </c>
      <c r="B535" s="20" t="s">
        <v>205</v>
      </c>
      <c r="C535" s="20" t="s">
        <v>558</v>
      </c>
      <c r="D535" s="25">
        <v>231.48</v>
      </c>
      <c r="E535" s="25">
        <v>25.27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6.9613279969350838E-3</v>
      </c>
      <c r="O535" s="27">
        <v>6.7928416861282766E-3</v>
      </c>
      <c r="P535" s="27">
        <v>1.8510431523621729E-3</v>
      </c>
      <c r="Q535" s="27">
        <v>1.3189961398651228E-3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</row>
    <row r="536" spans="1:27">
      <c r="A536" s="20">
        <v>534</v>
      </c>
      <c r="B536" s="20" t="s">
        <v>205</v>
      </c>
      <c r="C536" s="20" t="s">
        <v>559</v>
      </c>
      <c r="D536" s="25">
        <v>231.48</v>
      </c>
      <c r="E536" s="25">
        <v>26.45</v>
      </c>
      <c r="F536" s="27">
        <v>0</v>
      </c>
      <c r="G536" s="27">
        <v>0</v>
      </c>
      <c r="H536" s="27">
        <v>1.8442611420780703E-2</v>
      </c>
      <c r="I536" s="27">
        <v>1.3592579819090153E-3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</row>
    <row r="537" spans="1:27">
      <c r="A537" s="20">
        <v>535</v>
      </c>
      <c r="B537" s="20" t="s">
        <v>205</v>
      </c>
      <c r="C537" s="20" t="s">
        <v>560</v>
      </c>
      <c r="D537" s="25">
        <v>231.6</v>
      </c>
      <c r="E537" s="25">
        <v>24.97</v>
      </c>
      <c r="F537" s="27">
        <v>0</v>
      </c>
      <c r="G537" s="27">
        <v>0</v>
      </c>
      <c r="H537" s="27">
        <v>0</v>
      </c>
      <c r="I537" s="27">
        <v>4.3717774303956769E-3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</row>
    <row r="538" spans="1:27">
      <c r="A538" s="20">
        <v>536</v>
      </c>
      <c r="B538" s="20" t="s">
        <v>205</v>
      </c>
      <c r="C538" s="20" t="s">
        <v>561</v>
      </c>
      <c r="D538" s="25">
        <v>232.08</v>
      </c>
      <c r="E538" s="25">
        <v>24.08</v>
      </c>
      <c r="F538" s="27">
        <v>0</v>
      </c>
      <c r="G538" s="27">
        <v>0</v>
      </c>
      <c r="H538" s="27">
        <v>0</v>
      </c>
      <c r="I538" s="27">
        <v>0</v>
      </c>
      <c r="J538" s="27">
        <v>3.0243843538292278E-4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</row>
    <row r="539" spans="1:27">
      <c r="A539" s="20">
        <v>537</v>
      </c>
      <c r="B539" s="20" t="s">
        <v>205</v>
      </c>
      <c r="C539" s="20" t="s">
        <v>562</v>
      </c>
      <c r="D539" s="25">
        <v>232.56</v>
      </c>
      <c r="E539" s="25">
        <v>24.08</v>
      </c>
      <c r="F539" s="27">
        <v>0</v>
      </c>
      <c r="G539" s="27">
        <v>0</v>
      </c>
      <c r="H539" s="27">
        <v>0</v>
      </c>
      <c r="I539" s="27">
        <v>0</v>
      </c>
      <c r="J539" s="27">
        <v>5.2814989351497815E-4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</row>
    <row r="540" spans="1:27">
      <c r="A540" s="20">
        <v>538</v>
      </c>
      <c r="B540" s="20" t="s">
        <v>205</v>
      </c>
      <c r="C540" s="20" t="s">
        <v>563</v>
      </c>
      <c r="D540" s="25">
        <v>233.28</v>
      </c>
      <c r="E540" s="25">
        <v>17.739999999999998</v>
      </c>
      <c r="F540" s="27">
        <v>2.1694434864286113E-2</v>
      </c>
      <c r="G540" s="27">
        <v>2.1162514450531918E-2</v>
      </c>
      <c r="H540" s="27">
        <v>4.7346748544428163E-3</v>
      </c>
      <c r="I540" s="27">
        <v>3.3193314800436221E-3</v>
      </c>
      <c r="J540" s="27">
        <v>2.7353547005310465E-3</v>
      </c>
      <c r="K540" s="27">
        <v>2.703349406175995E-3</v>
      </c>
      <c r="L540" s="27">
        <v>4.4498721120810993E-3</v>
      </c>
      <c r="M540" s="27">
        <v>4.759645188698737E-3</v>
      </c>
      <c r="N540" s="27">
        <v>0</v>
      </c>
      <c r="O540" s="27">
        <v>3.4052148673914262E-3</v>
      </c>
      <c r="P540" s="27">
        <v>4.532782598986985E-3</v>
      </c>
      <c r="Q540" s="27">
        <v>0</v>
      </c>
      <c r="R540" s="27">
        <v>0</v>
      </c>
      <c r="S540" s="27">
        <v>6.7668603081467895E-4</v>
      </c>
      <c r="T540" s="27">
        <v>3.3459246586989948E-3</v>
      </c>
      <c r="U540" s="27">
        <v>1.9609504766653486E-3</v>
      </c>
      <c r="V540" s="27">
        <v>7.4774392078066822E-3</v>
      </c>
      <c r="W540" s="27">
        <v>5.8876216470287778E-3</v>
      </c>
      <c r="X540" s="27">
        <v>7.9884741222885202E-3</v>
      </c>
      <c r="Y540" s="27">
        <v>9.098647106031579E-3</v>
      </c>
      <c r="Z540" s="27">
        <v>5.3188061091457147E-3</v>
      </c>
      <c r="AA540" s="27">
        <v>0</v>
      </c>
    </row>
    <row r="541" spans="1:27">
      <c r="A541" s="20">
        <v>539</v>
      </c>
      <c r="B541" s="20" t="s">
        <v>205</v>
      </c>
      <c r="C541" s="20" t="s">
        <v>564</v>
      </c>
      <c r="D541" s="25">
        <v>233.28</v>
      </c>
      <c r="E541" s="25">
        <v>21.55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5.7772670924918883E-2</v>
      </c>
      <c r="M541" s="27">
        <v>2.0482572447076887E-2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</row>
    <row r="542" spans="1:27">
      <c r="A542" s="20">
        <v>540</v>
      </c>
      <c r="B542" s="20" t="s">
        <v>205</v>
      </c>
      <c r="C542" s="20" t="s">
        <v>565</v>
      </c>
      <c r="D542" s="25">
        <v>233.28</v>
      </c>
      <c r="E542" s="25">
        <v>22.91</v>
      </c>
      <c r="F542" s="27">
        <v>1.926525968904643E-3</v>
      </c>
      <c r="G542" s="27">
        <v>7.6509386749315435E-4</v>
      </c>
      <c r="H542" s="27">
        <v>7.3664184599860254E-3</v>
      </c>
      <c r="I542" s="27">
        <v>9.7196177392474235E-3</v>
      </c>
      <c r="J542" s="27">
        <v>0</v>
      </c>
      <c r="K542" s="27">
        <v>5.0190633658916961E-3</v>
      </c>
      <c r="L542" s="27">
        <v>3.37634944691213E-3</v>
      </c>
      <c r="M542" s="27">
        <v>2.65870753726861E-3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</row>
    <row r="543" spans="1:27">
      <c r="A543" s="20">
        <v>541</v>
      </c>
      <c r="B543" s="20" t="s">
        <v>205</v>
      </c>
      <c r="C543" s="20" t="s">
        <v>566</v>
      </c>
      <c r="D543" s="25">
        <v>233.28</v>
      </c>
      <c r="E543" s="25">
        <v>24.09</v>
      </c>
      <c r="F543" s="27">
        <v>0</v>
      </c>
      <c r="G543" s="27">
        <v>0</v>
      </c>
      <c r="H543" s="27">
        <v>1.2541898267228052E-3</v>
      </c>
      <c r="I543" s="27">
        <v>0</v>
      </c>
      <c r="J543" s="27">
        <v>7.4194261484992444E-4</v>
      </c>
      <c r="K543" s="27">
        <v>2.0773567424282073E-3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</row>
    <row r="544" spans="1:27">
      <c r="A544" s="20">
        <v>542</v>
      </c>
      <c r="B544" s="20" t="s">
        <v>205</v>
      </c>
      <c r="C544" s="20" t="s">
        <v>567</v>
      </c>
      <c r="D544" s="25">
        <v>233.4</v>
      </c>
      <c r="E544" s="25">
        <v>17.47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1.4411041937947407E-2</v>
      </c>
      <c r="O544" s="27">
        <v>6.98373937801055E-3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</row>
    <row r="545" spans="1:27">
      <c r="A545" s="20">
        <v>543</v>
      </c>
      <c r="B545" s="20" t="s">
        <v>205</v>
      </c>
      <c r="C545" s="20" t="s">
        <v>568</v>
      </c>
      <c r="D545" s="25">
        <v>233.4</v>
      </c>
      <c r="E545" s="25">
        <v>20.39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1.8062435120437637E-2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</row>
    <row r="546" spans="1:27">
      <c r="A546" s="20">
        <v>544</v>
      </c>
      <c r="B546" s="20" t="s">
        <v>205</v>
      </c>
      <c r="C546" s="20" t="s">
        <v>569</v>
      </c>
      <c r="D546" s="25">
        <v>233.4</v>
      </c>
      <c r="E546" s="25">
        <v>21.25</v>
      </c>
      <c r="F546" s="27">
        <v>0</v>
      </c>
      <c r="G546" s="27">
        <v>2.4714372352012545E-4</v>
      </c>
      <c r="H546" s="27">
        <v>3.0223308243692182E-4</v>
      </c>
      <c r="I546" s="27">
        <v>0</v>
      </c>
      <c r="J546" s="27">
        <v>3.0393951242403017E-2</v>
      </c>
      <c r="K546" s="27">
        <v>2.1851274755194054E-2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</row>
    <row r="547" spans="1:27">
      <c r="A547" s="20">
        <v>545</v>
      </c>
      <c r="B547" s="20" t="s">
        <v>205</v>
      </c>
      <c r="C547" s="20" t="s">
        <v>570</v>
      </c>
      <c r="D547" s="25">
        <v>233.4</v>
      </c>
      <c r="E547" s="25">
        <v>22.42</v>
      </c>
      <c r="F547" s="27">
        <v>0</v>
      </c>
      <c r="G547" s="27">
        <v>0</v>
      </c>
      <c r="H547" s="27">
        <v>0</v>
      </c>
      <c r="I547" s="27">
        <v>0</v>
      </c>
      <c r="J547" s="27">
        <v>3.0147061033100682E-3</v>
      </c>
      <c r="K547" s="27">
        <v>2.5759866920407153E-3</v>
      </c>
      <c r="L547" s="27">
        <v>0</v>
      </c>
      <c r="M547" s="27">
        <v>0</v>
      </c>
      <c r="N547" s="27">
        <v>0</v>
      </c>
      <c r="O547" s="27">
        <v>0</v>
      </c>
      <c r="P547" s="27">
        <v>1.242736623636041E-3</v>
      </c>
      <c r="Q547" s="27">
        <v>1.7992258852326823E-3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</row>
    <row r="548" spans="1:27">
      <c r="A548" s="20">
        <v>546</v>
      </c>
      <c r="B548" s="20" t="s">
        <v>205</v>
      </c>
      <c r="C548" s="20" t="s">
        <v>571</v>
      </c>
      <c r="D548" s="25">
        <v>233.4</v>
      </c>
      <c r="E548" s="25">
        <v>26.66</v>
      </c>
      <c r="F548" s="27">
        <v>0</v>
      </c>
      <c r="G548" s="27">
        <v>0</v>
      </c>
      <c r="H548" s="27">
        <v>0</v>
      </c>
      <c r="I548" s="27">
        <v>0</v>
      </c>
      <c r="J548" s="27">
        <v>3.9941131718900921E-3</v>
      </c>
      <c r="K548" s="27">
        <v>3.982092455020919E-3</v>
      </c>
      <c r="L548" s="27">
        <v>1.1559865002330378E-3</v>
      </c>
      <c r="M548" s="27">
        <v>1.6017401166617594E-3</v>
      </c>
      <c r="N548" s="27">
        <v>0</v>
      </c>
      <c r="O548" s="27">
        <v>0</v>
      </c>
      <c r="P548" s="27">
        <v>6.2594842222454155E-4</v>
      </c>
      <c r="Q548" s="27">
        <v>1.791956297055138E-3</v>
      </c>
      <c r="R548" s="27">
        <v>3.3758365727415581E-4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</row>
    <row r="549" spans="1:27">
      <c r="A549" s="20">
        <v>547</v>
      </c>
      <c r="B549" s="20" t="s">
        <v>205</v>
      </c>
      <c r="C549" s="20" t="s">
        <v>572</v>
      </c>
      <c r="D549" s="25">
        <v>233.52</v>
      </c>
      <c r="E549" s="25">
        <v>15.05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1.8311726267374304E-2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</row>
    <row r="550" spans="1:27">
      <c r="A550" s="20">
        <v>548</v>
      </c>
      <c r="B550" s="20" t="s">
        <v>205</v>
      </c>
      <c r="C550" s="20" t="s">
        <v>573</v>
      </c>
      <c r="D550" s="25">
        <v>233.52</v>
      </c>
      <c r="E550" s="25">
        <v>17.82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1.5028822394233766E-3</v>
      </c>
      <c r="P550" s="27">
        <v>0</v>
      </c>
      <c r="Q550" s="27">
        <v>2.4888203017029865E-3</v>
      </c>
      <c r="R550" s="27">
        <v>0</v>
      </c>
      <c r="S550" s="27">
        <v>1.4639197237829847E-3</v>
      </c>
      <c r="T550" s="27">
        <v>9.4432019180888281E-4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2.5323965542687239E-3</v>
      </c>
      <c r="AA550" s="27">
        <v>1.0505695508186778E-2</v>
      </c>
    </row>
    <row r="551" spans="1:27">
      <c r="A551" s="20">
        <v>549</v>
      </c>
      <c r="B551" s="20" t="s">
        <v>205</v>
      </c>
      <c r="C551" s="20" t="s">
        <v>574</v>
      </c>
      <c r="D551" s="25">
        <v>233.52</v>
      </c>
      <c r="E551" s="25">
        <v>21.49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2.1426600870026631E-2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</row>
    <row r="552" spans="1:27">
      <c r="A552" s="20">
        <v>550</v>
      </c>
      <c r="B552" s="20" t="s">
        <v>205</v>
      </c>
      <c r="C552" s="20" t="s">
        <v>575</v>
      </c>
      <c r="D552" s="25">
        <v>233.52</v>
      </c>
      <c r="E552" s="25">
        <v>21.82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1.0552625912081484E-2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</row>
    <row r="553" spans="1:27">
      <c r="A553" s="20">
        <v>551</v>
      </c>
      <c r="B553" s="20" t="s">
        <v>205</v>
      </c>
      <c r="C553" s="20" t="s">
        <v>576</v>
      </c>
      <c r="D553" s="25">
        <v>233.52</v>
      </c>
      <c r="E553" s="25">
        <v>23.21</v>
      </c>
      <c r="F553" s="27">
        <v>0</v>
      </c>
      <c r="G553" s="27">
        <v>0</v>
      </c>
      <c r="H553" s="27">
        <v>0</v>
      </c>
      <c r="I553" s="27">
        <v>0</v>
      </c>
      <c r="J553" s="27">
        <v>5.651890238683792E-3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</row>
    <row r="554" spans="1:27">
      <c r="A554" s="20">
        <v>552</v>
      </c>
      <c r="B554" s="20" t="s">
        <v>205</v>
      </c>
      <c r="C554" s="20" t="s">
        <v>577</v>
      </c>
      <c r="D554" s="25">
        <v>233.52</v>
      </c>
      <c r="E554" s="25">
        <v>24.09</v>
      </c>
      <c r="F554" s="27">
        <v>0</v>
      </c>
      <c r="G554" s="27">
        <v>0</v>
      </c>
      <c r="H554" s="27">
        <v>1.0415416994749304E-3</v>
      </c>
      <c r="I554" s="27">
        <v>0</v>
      </c>
      <c r="J554" s="27">
        <v>3.776756081615579E-4</v>
      </c>
      <c r="K554" s="27">
        <v>1.9237465511969191E-3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</row>
    <row r="555" spans="1:27">
      <c r="A555" s="20">
        <v>553</v>
      </c>
      <c r="B555" s="20" t="s">
        <v>205</v>
      </c>
      <c r="C555" s="20" t="s">
        <v>578</v>
      </c>
      <c r="D555" s="25">
        <v>233.52</v>
      </c>
      <c r="E555" s="25">
        <v>27.22</v>
      </c>
      <c r="F555" s="27">
        <v>0</v>
      </c>
      <c r="G555" s="27">
        <v>0</v>
      </c>
      <c r="H555" s="27">
        <v>0</v>
      </c>
      <c r="I555" s="27">
        <v>0</v>
      </c>
      <c r="J555" s="27">
        <v>1.691969000550338E-3</v>
      </c>
      <c r="K555" s="27">
        <v>4.0132156713548186E-3</v>
      </c>
      <c r="L555" s="27">
        <v>1.915134927743711E-3</v>
      </c>
      <c r="M555" s="27">
        <v>1.0268150363902417E-3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</row>
    <row r="556" spans="1:27">
      <c r="A556" s="20">
        <v>554</v>
      </c>
      <c r="B556" s="20" t="s">
        <v>205</v>
      </c>
      <c r="C556" s="20" t="s">
        <v>579</v>
      </c>
      <c r="D556" s="25">
        <v>234.24</v>
      </c>
      <c r="E556" s="25">
        <v>13.52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1.964750889026797E-3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</row>
    <row r="557" spans="1:27">
      <c r="A557" s="20">
        <v>555</v>
      </c>
      <c r="B557" s="20" t="s">
        <v>205</v>
      </c>
      <c r="C557" s="20" t="s">
        <v>580</v>
      </c>
      <c r="D557" s="25">
        <v>235.08</v>
      </c>
      <c r="E557" s="25">
        <v>16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7.5172134979044878E-4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</row>
    <row r="558" spans="1:27">
      <c r="A558" s="20">
        <v>556</v>
      </c>
      <c r="B558" s="20" t="s">
        <v>205</v>
      </c>
      <c r="C558" s="20" t="s">
        <v>581</v>
      </c>
      <c r="D558" s="25">
        <v>235.2</v>
      </c>
      <c r="E558" s="25">
        <v>20.23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1.5172190073824733E-3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</row>
    <row r="559" spans="1:27">
      <c r="A559" s="20">
        <v>557</v>
      </c>
      <c r="B559" s="20" t="s">
        <v>205</v>
      </c>
      <c r="C559" s="20" t="s">
        <v>582</v>
      </c>
      <c r="D559" s="25">
        <v>235.2</v>
      </c>
      <c r="E559" s="25">
        <v>25.31</v>
      </c>
      <c r="F559" s="27">
        <v>0</v>
      </c>
      <c r="G559" s="27">
        <v>0</v>
      </c>
      <c r="H559" s="27">
        <v>0</v>
      </c>
      <c r="I559" s="27">
        <v>3.2580997109994881E-4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</row>
    <row r="560" spans="1:27">
      <c r="A560" s="20">
        <v>558</v>
      </c>
      <c r="B560" s="20" t="s">
        <v>205</v>
      </c>
      <c r="C560" s="20" t="s">
        <v>583</v>
      </c>
      <c r="D560" s="25">
        <v>235.32</v>
      </c>
      <c r="E560" s="25">
        <v>21.05</v>
      </c>
      <c r="F560" s="27">
        <v>6.5491150207555053E-3</v>
      </c>
      <c r="G560" s="27">
        <v>6.5157134976914065E-3</v>
      </c>
      <c r="H560" s="27">
        <v>0</v>
      </c>
      <c r="I560" s="27">
        <v>0</v>
      </c>
      <c r="J560" s="27">
        <v>4.6524249329897857E-3</v>
      </c>
      <c r="K560" s="27">
        <v>4.6346072033403131E-3</v>
      </c>
      <c r="L560" s="27">
        <v>0</v>
      </c>
      <c r="M560" s="27">
        <v>0</v>
      </c>
      <c r="N560" s="27">
        <v>2.5615343538362336E-2</v>
      </c>
      <c r="O560" s="27">
        <v>1.1940945913946253E-2</v>
      </c>
      <c r="P560" s="27">
        <v>3.6785588023703644E-2</v>
      </c>
      <c r="Q560" s="27">
        <v>3.4772935350136917E-2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</row>
    <row r="561" spans="1:27">
      <c r="A561" s="20">
        <v>559</v>
      </c>
      <c r="B561" s="20" t="s">
        <v>205</v>
      </c>
      <c r="C561" s="20" t="s">
        <v>584</v>
      </c>
      <c r="D561" s="25">
        <v>235.32</v>
      </c>
      <c r="E561" s="25">
        <v>25.53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3.3793736394689285E-3</v>
      </c>
      <c r="M561" s="27">
        <v>4.1813920301390223E-3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</row>
    <row r="562" spans="1:27">
      <c r="A562" s="20">
        <v>560</v>
      </c>
      <c r="B562" s="20" t="s">
        <v>205</v>
      </c>
      <c r="C562" s="20" t="s">
        <v>585</v>
      </c>
      <c r="D562" s="25">
        <v>235.44</v>
      </c>
      <c r="E562" s="25">
        <v>14.03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3.2480734648915606E-2</v>
      </c>
      <c r="Q562" s="27">
        <v>2.3267291457728035E-2</v>
      </c>
      <c r="R562" s="27">
        <v>7.6252465050852564E-2</v>
      </c>
      <c r="S562" s="27">
        <v>5.3294095280999633E-2</v>
      </c>
      <c r="T562" s="27">
        <v>4.5556891475668805E-3</v>
      </c>
      <c r="U562" s="27">
        <v>1.6883799179549148E-3</v>
      </c>
      <c r="V562" s="27">
        <v>0</v>
      </c>
      <c r="W562" s="27">
        <v>7.0636954731181413E-4</v>
      </c>
      <c r="X562" s="27">
        <v>1.0869076742011879E-2</v>
      </c>
      <c r="Y562" s="27">
        <v>1.811883994477782E-2</v>
      </c>
      <c r="Z562" s="27">
        <v>0</v>
      </c>
      <c r="AA562" s="27">
        <v>0</v>
      </c>
    </row>
    <row r="563" spans="1:27">
      <c r="A563" s="20">
        <v>561</v>
      </c>
      <c r="B563" s="20" t="s">
        <v>205</v>
      </c>
      <c r="C563" s="20" t="s">
        <v>586</v>
      </c>
      <c r="D563" s="25">
        <v>235.44</v>
      </c>
      <c r="E563" s="25">
        <v>17.47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6.957326104693951E-5</v>
      </c>
      <c r="M563" s="27">
        <v>3.4831027476069283E-4</v>
      </c>
      <c r="N563" s="27">
        <v>2.7861945181233111E-2</v>
      </c>
      <c r="O563" s="27">
        <v>1.4068009469927825E-2</v>
      </c>
      <c r="P563" s="27">
        <v>1.1144778835428965E-2</v>
      </c>
      <c r="Q563" s="27">
        <v>6.4564779263402974E-3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</row>
    <row r="564" spans="1:27">
      <c r="A564" s="20">
        <v>562</v>
      </c>
      <c r="B564" s="20" t="s">
        <v>205</v>
      </c>
      <c r="C564" s="20" t="s">
        <v>587</v>
      </c>
      <c r="D564" s="25">
        <v>235.44</v>
      </c>
      <c r="E564" s="25">
        <v>21.55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2.8160456309118658E-2</v>
      </c>
      <c r="M564" s="27">
        <v>1.6897168779610176E-2</v>
      </c>
      <c r="N564" s="27">
        <v>5.9955168145428743E-3</v>
      </c>
      <c r="O564" s="27">
        <v>5.9036949279197039E-3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</row>
    <row r="565" spans="1:27">
      <c r="A565" s="20">
        <v>563</v>
      </c>
      <c r="B565" s="20" t="s">
        <v>205</v>
      </c>
      <c r="C565" s="20" t="s">
        <v>588</v>
      </c>
      <c r="D565" s="25">
        <v>235.44</v>
      </c>
      <c r="E565" s="25">
        <v>22.42</v>
      </c>
      <c r="F565" s="27">
        <v>0</v>
      </c>
      <c r="G565" s="27">
        <v>0</v>
      </c>
      <c r="H565" s="27">
        <v>8.8661237167803469E-3</v>
      </c>
      <c r="I565" s="27">
        <v>7.3854934615690312E-3</v>
      </c>
      <c r="J565" s="27">
        <v>7.3119815414716971E-4</v>
      </c>
      <c r="K565" s="27">
        <v>2.1320451901853305E-3</v>
      </c>
      <c r="L565" s="27">
        <v>5.6492038527176398E-3</v>
      </c>
      <c r="M565" s="27">
        <v>6.1502338725227227E-4</v>
      </c>
      <c r="N565" s="27">
        <v>1.0542279262248798E-3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</row>
    <row r="566" spans="1:27">
      <c r="A566" s="20">
        <v>564</v>
      </c>
      <c r="B566" s="20" t="s">
        <v>205</v>
      </c>
      <c r="C566" s="20" t="s">
        <v>589</v>
      </c>
      <c r="D566" s="25">
        <v>235.44</v>
      </c>
      <c r="E566" s="25">
        <v>22.81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1.8030097619926679E-3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</row>
    <row r="567" spans="1:27">
      <c r="A567" s="20">
        <v>565</v>
      </c>
      <c r="B567" s="20" t="s">
        <v>205</v>
      </c>
      <c r="C567" s="20" t="s">
        <v>590</v>
      </c>
      <c r="D567" s="25">
        <v>235.44</v>
      </c>
      <c r="E567" s="25">
        <v>23.21</v>
      </c>
      <c r="F567" s="27">
        <v>0</v>
      </c>
      <c r="G567" s="27">
        <v>0</v>
      </c>
      <c r="H567" s="27">
        <v>0</v>
      </c>
      <c r="I567" s="27">
        <v>0</v>
      </c>
      <c r="J567" s="27">
        <v>3.7472764236065599E-3</v>
      </c>
      <c r="K567" s="27">
        <v>6.3306021343094562E-4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</row>
    <row r="568" spans="1:27">
      <c r="A568" s="20">
        <v>566</v>
      </c>
      <c r="B568" s="20" t="s">
        <v>205</v>
      </c>
      <c r="C568" s="20" t="s">
        <v>591</v>
      </c>
      <c r="D568" s="25">
        <v>235.56</v>
      </c>
      <c r="E568" s="25">
        <v>18.23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4.1144637357709221E-3</v>
      </c>
      <c r="O568" s="27">
        <v>2.0374782992687857E-2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</row>
    <row r="569" spans="1:27">
      <c r="A569" s="20">
        <v>567</v>
      </c>
      <c r="B569" s="20" t="s">
        <v>205</v>
      </c>
      <c r="C569" s="20" t="s">
        <v>592</v>
      </c>
      <c r="D569" s="25">
        <v>235.56</v>
      </c>
      <c r="E569" s="25">
        <v>20.39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1.5475262110315028E-2</v>
      </c>
      <c r="N569" s="27">
        <v>6.2304141358245401E-3</v>
      </c>
      <c r="O569" s="27">
        <v>7.0193906258959396E-3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</row>
    <row r="570" spans="1:27">
      <c r="A570" s="20">
        <v>568</v>
      </c>
      <c r="B570" s="20" t="s">
        <v>205</v>
      </c>
      <c r="C570" s="20" t="s">
        <v>593</v>
      </c>
      <c r="D570" s="25">
        <v>235.56</v>
      </c>
      <c r="E570" s="25">
        <v>20.99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1.0532229138077841E-2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</row>
    <row r="571" spans="1:27">
      <c r="A571" s="20">
        <v>569</v>
      </c>
      <c r="B571" s="20" t="s">
        <v>205</v>
      </c>
      <c r="C571" s="20" t="s">
        <v>594</v>
      </c>
      <c r="D571" s="25">
        <v>236.4</v>
      </c>
      <c r="E571" s="25">
        <v>22.26</v>
      </c>
      <c r="F571" s="27">
        <v>0</v>
      </c>
      <c r="G571" s="27">
        <v>0</v>
      </c>
      <c r="H571" s="27">
        <v>9.5257664903970383E-4</v>
      </c>
      <c r="I571" s="27">
        <v>8.6140717411797591E-4</v>
      </c>
      <c r="J571" s="27">
        <v>0</v>
      </c>
      <c r="K571" s="27">
        <v>6.3535107709723946E-5</v>
      </c>
      <c r="L571" s="27">
        <v>4.3990593182804456E-4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</row>
    <row r="572" spans="1:27">
      <c r="A572" s="20">
        <v>570</v>
      </c>
      <c r="B572" s="20" t="s">
        <v>205</v>
      </c>
      <c r="C572" s="20" t="s">
        <v>595</v>
      </c>
      <c r="D572" s="25">
        <v>237.12</v>
      </c>
      <c r="E572" s="25">
        <v>13.29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1.393818528148325E-3</v>
      </c>
      <c r="X572" s="27">
        <v>0</v>
      </c>
      <c r="Y572" s="27">
        <v>0</v>
      </c>
      <c r="Z572" s="27">
        <v>0</v>
      </c>
      <c r="AA572" s="27">
        <v>0</v>
      </c>
    </row>
    <row r="573" spans="1:27">
      <c r="A573" s="20">
        <v>571</v>
      </c>
      <c r="B573" s="20" t="s">
        <v>205</v>
      </c>
      <c r="C573" s="20" t="s">
        <v>596</v>
      </c>
      <c r="D573" s="25">
        <v>237.32169999999999</v>
      </c>
      <c r="E573" s="25">
        <v>16.18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4.7448217206251557E-3</v>
      </c>
      <c r="S573" s="27">
        <v>3.0953360124390396E-3</v>
      </c>
      <c r="T573" s="27">
        <v>1.9984831837066459E-3</v>
      </c>
      <c r="U573" s="27">
        <v>1.118318063737665E-3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</row>
    <row r="574" spans="1:27">
      <c r="A574" s="20">
        <v>572</v>
      </c>
      <c r="B574" s="20" t="s">
        <v>205</v>
      </c>
      <c r="C574" s="20" t="s">
        <v>597</v>
      </c>
      <c r="D574" s="25">
        <v>237.36</v>
      </c>
      <c r="E574" s="25">
        <v>16.920000000000002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1.1659202694724094E-3</v>
      </c>
      <c r="P574" s="27">
        <v>9.6983837858082931E-3</v>
      </c>
      <c r="Q574" s="27">
        <v>5.9756315371920716E-3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</row>
    <row r="575" spans="1:27">
      <c r="A575" s="20">
        <v>573</v>
      </c>
      <c r="B575" s="20" t="s">
        <v>205</v>
      </c>
      <c r="C575" s="20" t="s">
        <v>598</v>
      </c>
      <c r="D575" s="25">
        <v>237.36</v>
      </c>
      <c r="E575" s="25">
        <v>19.07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2.1482147034957229E-3</v>
      </c>
      <c r="M575" s="27">
        <v>0</v>
      </c>
      <c r="N575" s="27">
        <v>0</v>
      </c>
      <c r="O575" s="27">
        <v>5.4163078648296543E-4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</row>
    <row r="576" spans="1:27">
      <c r="A576" s="20">
        <v>574</v>
      </c>
      <c r="B576" s="20" t="s">
        <v>205</v>
      </c>
      <c r="C576" s="20" t="s">
        <v>599</v>
      </c>
      <c r="D576" s="25">
        <v>237.36</v>
      </c>
      <c r="E576" s="25">
        <v>24.03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1.5152844218668648E-3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</row>
    <row r="577" spans="1:27">
      <c r="A577" s="20">
        <v>575</v>
      </c>
      <c r="B577" s="20" t="s">
        <v>205</v>
      </c>
      <c r="C577" s="20" t="s">
        <v>600</v>
      </c>
      <c r="D577" s="25">
        <v>237.48</v>
      </c>
      <c r="E577" s="25">
        <v>20.39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6.1776825895716089E-3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</row>
    <row r="578" spans="1:27">
      <c r="A578" s="20">
        <v>576</v>
      </c>
      <c r="B578" s="20" t="s">
        <v>205</v>
      </c>
      <c r="C578" s="20" t="s">
        <v>601</v>
      </c>
      <c r="D578" s="25">
        <v>237.48</v>
      </c>
      <c r="E578" s="25">
        <v>20.64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4.561914800690979E-3</v>
      </c>
      <c r="O578" s="27">
        <v>2.8321421471139501E-3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</row>
    <row r="579" spans="1:27">
      <c r="A579" s="20">
        <v>577</v>
      </c>
      <c r="B579" s="20" t="s">
        <v>205</v>
      </c>
      <c r="C579" s="20" t="s">
        <v>602</v>
      </c>
      <c r="D579" s="25">
        <v>237.48</v>
      </c>
      <c r="E579" s="25">
        <v>22.35</v>
      </c>
      <c r="F579" s="27">
        <v>0</v>
      </c>
      <c r="G579" s="27">
        <v>0</v>
      </c>
      <c r="H579" s="27">
        <v>2.0516976557737192E-4</v>
      </c>
      <c r="I579" s="27">
        <v>2.0768413425060664E-4</v>
      </c>
      <c r="J579" s="27">
        <v>1.2653404378724304E-3</v>
      </c>
      <c r="K579" s="27">
        <v>6.0028397920703822E-4</v>
      </c>
      <c r="L579" s="27">
        <v>3.9047992762594797E-3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</row>
    <row r="580" spans="1:27">
      <c r="A580" s="20">
        <v>578</v>
      </c>
      <c r="B580" s="20" t="s">
        <v>205</v>
      </c>
      <c r="C580" s="20" t="s">
        <v>603</v>
      </c>
      <c r="D580" s="25">
        <v>237.48</v>
      </c>
      <c r="E580" s="25">
        <v>26.59</v>
      </c>
      <c r="F580" s="27">
        <v>0</v>
      </c>
      <c r="G580" s="27">
        <v>0</v>
      </c>
      <c r="H580" s="27">
        <v>1.5065156724548103E-3</v>
      </c>
      <c r="I580" s="27">
        <v>1.5007939344593645E-3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</row>
    <row r="581" spans="1:27">
      <c r="A581" s="20">
        <v>579</v>
      </c>
      <c r="B581" s="20" t="s">
        <v>205</v>
      </c>
      <c r="C581" s="20" t="s">
        <v>604</v>
      </c>
      <c r="D581" s="25">
        <v>237.6</v>
      </c>
      <c r="E581" s="25">
        <v>16.16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3.8973091139883724E-3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</row>
    <row r="582" spans="1:27">
      <c r="A582" s="20">
        <v>580</v>
      </c>
      <c r="B582" s="20" t="s">
        <v>205</v>
      </c>
      <c r="C582" s="20" t="s">
        <v>605</v>
      </c>
      <c r="D582" s="25">
        <v>238.2</v>
      </c>
      <c r="E582" s="25">
        <v>23.31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8.8274890557728247E-4</v>
      </c>
      <c r="L582" s="27">
        <v>5.2078952341749396E-3</v>
      </c>
      <c r="M582" s="27">
        <v>1.8448333117848696E-3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</row>
    <row r="583" spans="1:27">
      <c r="A583" s="20">
        <v>581</v>
      </c>
      <c r="B583" s="20" t="s">
        <v>205</v>
      </c>
      <c r="C583" s="20" t="s">
        <v>606</v>
      </c>
      <c r="D583" s="25">
        <v>238.44</v>
      </c>
      <c r="E583" s="25">
        <v>24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1.3379611388949502E-3</v>
      </c>
      <c r="M583" s="27">
        <v>6.5995631341134588E-4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</row>
    <row r="584" spans="1:27">
      <c r="A584" s="20">
        <v>582</v>
      </c>
      <c r="B584" s="20" t="s">
        <v>205</v>
      </c>
      <c r="C584" s="20" t="s">
        <v>607</v>
      </c>
      <c r="D584" s="25">
        <v>239.28</v>
      </c>
      <c r="E584" s="25">
        <v>17.47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5.9262033528582406E-3</v>
      </c>
      <c r="O584" s="27">
        <v>0</v>
      </c>
      <c r="P584" s="27">
        <v>1.1900459719834174E-4</v>
      </c>
      <c r="Q584" s="27">
        <v>5.966887299389841E-4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</row>
    <row r="585" spans="1:27">
      <c r="A585" s="20">
        <v>583</v>
      </c>
      <c r="B585" s="20" t="s">
        <v>205</v>
      </c>
      <c r="C585" s="20" t="s">
        <v>608</v>
      </c>
      <c r="D585" s="25">
        <v>239.52</v>
      </c>
      <c r="E585" s="25">
        <v>15.48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1.1879661366913936E-2</v>
      </c>
      <c r="Q585" s="27">
        <v>1.0293054789226364E-2</v>
      </c>
      <c r="R585" s="27">
        <v>1.8485722376621619E-2</v>
      </c>
      <c r="S585" s="27">
        <v>2.0052217344625561E-2</v>
      </c>
      <c r="T585" s="27">
        <v>0</v>
      </c>
      <c r="U585" s="27">
        <v>0</v>
      </c>
      <c r="V585" s="27">
        <v>1.0193301561585524E-3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</row>
    <row r="586" spans="1:27">
      <c r="A586" s="20">
        <v>584</v>
      </c>
      <c r="B586" s="20" t="s">
        <v>205</v>
      </c>
      <c r="C586" s="20" t="s">
        <v>609</v>
      </c>
      <c r="D586" s="25">
        <v>241.56</v>
      </c>
      <c r="E586" s="25">
        <v>25.78</v>
      </c>
      <c r="F586" s="27">
        <v>0</v>
      </c>
      <c r="G586" s="27">
        <v>0</v>
      </c>
      <c r="H586" s="27">
        <v>3.7908939327869055E-3</v>
      </c>
      <c r="I586" s="27">
        <v>2.9399793108957793E-3</v>
      </c>
      <c r="J586" s="27">
        <v>5.075504839932978E-3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</row>
    <row r="587" spans="1:27">
      <c r="A587" s="20">
        <v>585</v>
      </c>
      <c r="B587" s="20" t="s">
        <v>205</v>
      </c>
      <c r="C587" s="20" t="s">
        <v>610</v>
      </c>
      <c r="D587" s="25">
        <v>242.4</v>
      </c>
      <c r="E587" s="25">
        <v>20.93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2.8806023231925095E-3</v>
      </c>
      <c r="M587" s="27">
        <v>2.7653047405509774E-3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</row>
    <row r="588" spans="1:27">
      <c r="A588" s="20">
        <v>586</v>
      </c>
      <c r="B588" s="20" t="s">
        <v>205</v>
      </c>
      <c r="C588" s="20" t="s">
        <v>611</v>
      </c>
      <c r="D588" s="25">
        <v>242.52</v>
      </c>
      <c r="E588" s="25">
        <v>17.82</v>
      </c>
      <c r="F588" s="27">
        <v>6.4034181403773413E-2</v>
      </c>
      <c r="G588" s="27">
        <v>6.9577432547714979E-2</v>
      </c>
      <c r="H588" s="27">
        <v>1.3439705068936035E-2</v>
      </c>
      <c r="I588" s="27">
        <v>9.8605932075118245E-3</v>
      </c>
      <c r="J588" s="27">
        <v>8.6054391038198254E-3</v>
      </c>
      <c r="K588" s="27">
        <v>9.971429612372934E-3</v>
      </c>
      <c r="L588" s="27">
        <v>8.8546824458916335E-3</v>
      </c>
      <c r="M588" s="27">
        <v>9.22408524085685E-3</v>
      </c>
      <c r="N588" s="27">
        <v>2.325616830611171E-2</v>
      </c>
      <c r="O588" s="27">
        <v>2.3943782399659604E-2</v>
      </c>
      <c r="P588" s="27">
        <v>3.4896490952464665E-2</v>
      </c>
      <c r="Q588" s="27">
        <v>2.700062628582961E-2</v>
      </c>
      <c r="R588" s="27">
        <v>3.7999801864110686E-2</v>
      </c>
      <c r="S588" s="27">
        <v>3.8601842796896796E-2</v>
      </c>
      <c r="T588" s="27">
        <v>3.1763217910029902E-2</v>
      </c>
      <c r="U588" s="27">
        <v>2.7398152020759823E-2</v>
      </c>
      <c r="V588" s="27">
        <v>6.2231164161669413E-2</v>
      </c>
      <c r="W588" s="27">
        <v>6.2140909059272012E-2</v>
      </c>
      <c r="X588" s="27">
        <v>5.519248782737516E-2</v>
      </c>
      <c r="Y588" s="27">
        <v>4.9987666484246879E-2</v>
      </c>
      <c r="Z588" s="27">
        <v>4.6743241254028019E-2</v>
      </c>
      <c r="AA588" s="27">
        <v>4.032083166407853E-2</v>
      </c>
    </row>
    <row r="589" spans="1:27">
      <c r="A589" s="20">
        <v>587</v>
      </c>
      <c r="B589" s="20" t="s">
        <v>205</v>
      </c>
      <c r="C589" s="20" t="s">
        <v>612</v>
      </c>
      <c r="D589" s="25">
        <v>245.28</v>
      </c>
      <c r="E589" s="25">
        <v>19.64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1.5882902207393253E-3</v>
      </c>
      <c r="M589" s="27">
        <v>1.651023178848179E-3</v>
      </c>
      <c r="N589" s="27">
        <v>5.5632187089505918E-3</v>
      </c>
      <c r="O589" s="27">
        <v>3.5663442737088268E-3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</row>
    <row r="590" spans="1:27">
      <c r="A590" s="20">
        <v>588</v>
      </c>
      <c r="B590" s="20" t="s">
        <v>205</v>
      </c>
      <c r="C590" s="20" t="s">
        <v>613</v>
      </c>
      <c r="D590" s="25">
        <v>245.28</v>
      </c>
      <c r="E590" s="25">
        <v>20.079999999999998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9.3605960091379631E-4</v>
      </c>
      <c r="M590" s="27">
        <v>6.5561899037123409E-4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</row>
    <row r="591" spans="1:27">
      <c r="A591" s="20">
        <v>589</v>
      </c>
      <c r="B591" s="20" t="s">
        <v>205</v>
      </c>
      <c r="C591" s="20" t="s">
        <v>614</v>
      </c>
      <c r="D591" s="25">
        <v>245.4</v>
      </c>
      <c r="E591" s="25">
        <v>22.52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1.3058586896686462E-2</v>
      </c>
      <c r="M591" s="27">
        <v>1.2918920445871193E-2</v>
      </c>
      <c r="N591" s="27">
        <v>2.3283560444826694E-4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</row>
    <row r="592" spans="1:27">
      <c r="A592" s="20">
        <v>590</v>
      </c>
      <c r="B592" s="20" t="s">
        <v>205</v>
      </c>
      <c r="C592" s="20" t="s">
        <v>615</v>
      </c>
      <c r="D592" s="25">
        <v>245.4</v>
      </c>
      <c r="E592" s="25">
        <v>24.25</v>
      </c>
      <c r="F592" s="27">
        <v>0</v>
      </c>
      <c r="G592" s="27">
        <v>0</v>
      </c>
      <c r="H592" s="27">
        <v>1.4269534492098942E-3</v>
      </c>
      <c r="I592" s="27">
        <v>1.1264367112714315E-3</v>
      </c>
      <c r="J592" s="27">
        <v>1.2825309247952578E-3</v>
      </c>
      <c r="K592" s="27">
        <v>1.5096221646788109E-3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</row>
    <row r="593" spans="1:27">
      <c r="A593" s="20">
        <v>591</v>
      </c>
      <c r="B593" s="20" t="s">
        <v>205</v>
      </c>
      <c r="C593" s="20" t="s">
        <v>616</v>
      </c>
      <c r="D593" s="25">
        <v>245.52</v>
      </c>
      <c r="E593" s="25">
        <v>19.57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3.2346867923439301E-3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</row>
    <row r="594" spans="1:27">
      <c r="A594" s="20">
        <v>592</v>
      </c>
      <c r="B594" s="20" t="s">
        <v>205</v>
      </c>
      <c r="C594" s="20" t="s">
        <v>617</v>
      </c>
      <c r="D594" s="25">
        <v>247.44</v>
      </c>
      <c r="E594" s="25">
        <v>20.91</v>
      </c>
      <c r="F594" s="27">
        <v>0</v>
      </c>
      <c r="G594" s="27">
        <v>0</v>
      </c>
      <c r="H594" s="27">
        <v>4.7874156171108084E-3</v>
      </c>
      <c r="I594" s="27">
        <v>3.4465796400851055E-3</v>
      </c>
      <c r="J594" s="27">
        <v>4.9935481348436952E-4</v>
      </c>
      <c r="K594" s="27">
        <v>4.9261033623651464E-4</v>
      </c>
      <c r="L594" s="27">
        <v>1.2635597366637169E-2</v>
      </c>
      <c r="M594" s="27">
        <v>1.1822968052699124E-2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</row>
    <row r="595" spans="1:27">
      <c r="A595" s="20">
        <v>593</v>
      </c>
      <c r="B595" s="20" t="s">
        <v>205</v>
      </c>
      <c r="C595" s="20" t="s">
        <v>618</v>
      </c>
      <c r="D595" s="25">
        <v>247.44</v>
      </c>
      <c r="E595" s="25">
        <v>23.2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6.5036902946362103E-4</v>
      </c>
      <c r="L595" s="27">
        <v>2.5011306809031822E-3</v>
      </c>
      <c r="M595" s="27">
        <v>1.0652286258415594E-3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</row>
    <row r="596" spans="1:27">
      <c r="A596" s="20">
        <v>594</v>
      </c>
      <c r="B596" s="20" t="s">
        <v>205</v>
      </c>
      <c r="C596" s="20" t="s">
        <v>619</v>
      </c>
      <c r="D596" s="25">
        <v>247.44</v>
      </c>
      <c r="E596" s="25">
        <v>25.39</v>
      </c>
      <c r="F596" s="27">
        <v>0</v>
      </c>
      <c r="G596" s="27">
        <v>0</v>
      </c>
      <c r="H596" s="27">
        <v>7.2873772437104427E-3</v>
      </c>
      <c r="I596" s="27">
        <v>5.6707168510160937E-3</v>
      </c>
      <c r="J596" s="27">
        <v>1.3870967041232487E-4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</row>
    <row r="597" spans="1:27">
      <c r="A597" s="20">
        <v>595</v>
      </c>
      <c r="B597" s="20" t="s">
        <v>205</v>
      </c>
      <c r="C597" s="20" t="s">
        <v>620</v>
      </c>
      <c r="D597" s="25">
        <v>247.44</v>
      </c>
      <c r="E597" s="25">
        <v>25.74</v>
      </c>
      <c r="F597" s="27">
        <v>0</v>
      </c>
      <c r="G597" s="27">
        <v>0</v>
      </c>
      <c r="H597" s="27">
        <v>3.4718058162751502E-4</v>
      </c>
      <c r="I597" s="27">
        <v>1.307796667212382E-4</v>
      </c>
      <c r="J597" s="27">
        <v>1.7285194803347856E-3</v>
      </c>
      <c r="K597" s="27">
        <v>2.5668217160941449E-3</v>
      </c>
      <c r="L597" s="27">
        <v>0</v>
      </c>
      <c r="M597" s="27">
        <v>1.2056894126331675E-3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</row>
    <row r="598" spans="1:27">
      <c r="A598" s="20">
        <v>596</v>
      </c>
      <c r="B598" s="20" t="s">
        <v>205</v>
      </c>
      <c r="C598" s="20" t="s">
        <v>621</v>
      </c>
      <c r="D598" s="25">
        <v>249.36</v>
      </c>
      <c r="E598" s="25">
        <v>19.809999999999999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2.1916645609500272E-3</v>
      </c>
      <c r="M598" s="27">
        <v>1.2982473877444004E-3</v>
      </c>
      <c r="N598" s="27">
        <v>2.8542907467977103E-3</v>
      </c>
      <c r="O598" s="27">
        <v>5.9765194010012032E-3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</row>
    <row r="599" spans="1:27">
      <c r="A599" s="20">
        <v>597</v>
      </c>
      <c r="B599" s="20" t="s">
        <v>205</v>
      </c>
      <c r="C599" s="20" t="s">
        <v>622</v>
      </c>
      <c r="D599" s="25">
        <v>249.48</v>
      </c>
      <c r="E599" s="25">
        <v>12.7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8.091571464928022E-3</v>
      </c>
      <c r="V599" s="27">
        <v>5.4775769291149894E-3</v>
      </c>
      <c r="W599" s="27">
        <v>4.5586851147457093E-3</v>
      </c>
      <c r="X599" s="27">
        <v>0</v>
      </c>
      <c r="Y599" s="27">
        <v>0</v>
      </c>
      <c r="Z599" s="27">
        <v>0</v>
      </c>
      <c r="AA599" s="27">
        <v>0</v>
      </c>
    </row>
    <row r="600" spans="1:27">
      <c r="A600" s="20">
        <v>598</v>
      </c>
      <c r="B600" s="20" t="s">
        <v>205</v>
      </c>
      <c r="C600" s="20" t="s">
        <v>623</v>
      </c>
      <c r="D600" s="25">
        <v>249.48</v>
      </c>
      <c r="E600" s="25">
        <v>18.11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3.2821545121680668E-4</v>
      </c>
      <c r="N600" s="27">
        <v>2.8953383299079559E-3</v>
      </c>
      <c r="O600" s="27">
        <v>3.4757186479589457E-3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</row>
    <row r="601" spans="1:27">
      <c r="A601" s="20">
        <v>599</v>
      </c>
      <c r="B601" s="20" t="s">
        <v>205</v>
      </c>
      <c r="C601" s="20" t="s">
        <v>624</v>
      </c>
      <c r="D601" s="25">
        <v>249.48</v>
      </c>
      <c r="E601" s="25">
        <v>22.89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6.4174234186012129E-3</v>
      </c>
      <c r="O601" s="27">
        <v>5.8570424827155522E-3</v>
      </c>
      <c r="P601" s="27">
        <v>0</v>
      </c>
      <c r="Q601" s="27">
        <v>8.2306405949916881E-4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</row>
    <row r="602" spans="1:27">
      <c r="A602" s="20">
        <v>600</v>
      </c>
      <c r="B602" s="20" t="s">
        <v>205</v>
      </c>
      <c r="C602" s="20" t="s">
        <v>625</v>
      </c>
      <c r="D602" s="25">
        <v>249.48</v>
      </c>
      <c r="E602" s="25">
        <v>25.14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1.8788111396058734E-2</v>
      </c>
      <c r="M602" s="27">
        <v>1.9663720566344463E-2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</row>
    <row r="603" spans="1:27">
      <c r="A603" s="20">
        <v>601</v>
      </c>
      <c r="B603" s="20" t="s">
        <v>205</v>
      </c>
      <c r="C603" s="20" t="s">
        <v>626</v>
      </c>
      <c r="D603" s="25">
        <v>249.48</v>
      </c>
      <c r="E603" s="25">
        <v>26.96</v>
      </c>
      <c r="F603" s="27">
        <v>0</v>
      </c>
      <c r="G603" s="27">
        <v>0</v>
      </c>
      <c r="H603" s="27">
        <v>5.0900951472139739E-3</v>
      </c>
      <c r="I603" s="27">
        <v>3.0105388143572779E-3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</row>
    <row r="604" spans="1:27">
      <c r="A604" s="20">
        <v>602</v>
      </c>
      <c r="B604" s="20" t="s">
        <v>205</v>
      </c>
      <c r="C604" s="20" t="s">
        <v>627</v>
      </c>
      <c r="D604" s="25">
        <v>249.6</v>
      </c>
      <c r="E604" s="25">
        <v>25.37</v>
      </c>
      <c r="F604" s="27">
        <v>0</v>
      </c>
      <c r="G604" s="27">
        <v>0</v>
      </c>
      <c r="H604" s="27">
        <v>0</v>
      </c>
      <c r="I604" s="27">
        <v>2.5170813859951551E-3</v>
      </c>
      <c r="J604" s="27">
        <v>2.1692651233927475E-4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</row>
    <row r="605" spans="1:27">
      <c r="A605" s="20">
        <v>603</v>
      </c>
      <c r="B605" s="20" t="s">
        <v>205</v>
      </c>
      <c r="C605" s="20" t="s">
        <v>628</v>
      </c>
      <c r="D605" s="25">
        <v>251.04</v>
      </c>
      <c r="E605" s="25">
        <v>22.71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2.0392525690602343E-4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</row>
    <row r="606" spans="1:27">
      <c r="A606" s="20">
        <v>604</v>
      </c>
      <c r="B606" s="20" t="s">
        <v>205</v>
      </c>
      <c r="C606" s="20" t="s">
        <v>629</v>
      </c>
      <c r="D606" s="25">
        <v>251.16</v>
      </c>
      <c r="E606" s="25">
        <v>12.59</v>
      </c>
      <c r="F606" s="27">
        <v>0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7.2987989103702397E-3</v>
      </c>
      <c r="Z606" s="27">
        <v>0</v>
      </c>
      <c r="AA606" s="27">
        <v>0</v>
      </c>
    </row>
    <row r="607" spans="1:27">
      <c r="A607" s="20">
        <v>605</v>
      </c>
      <c r="B607" s="20" t="s">
        <v>205</v>
      </c>
      <c r="C607" s="20" t="s">
        <v>630</v>
      </c>
      <c r="D607" s="25">
        <v>251.16</v>
      </c>
      <c r="E607" s="25">
        <v>16.260000000000002</v>
      </c>
      <c r="F607" s="27">
        <v>3.7683825532060331E-4</v>
      </c>
      <c r="G607" s="27">
        <v>0</v>
      </c>
      <c r="H607" s="27">
        <v>0</v>
      </c>
      <c r="I607" s="27">
        <v>1.4217162375270494E-4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1.5367360575573794E-3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</row>
    <row r="608" spans="1:27">
      <c r="A608" s="20">
        <v>606</v>
      </c>
      <c r="B608" s="20" t="s">
        <v>205</v>
      </c>
      <c r="C608" s="20" t="s">
        <v>631</v>
      </c>
      <c r="D608" s="25">
        <v>251.28</v>
      </c>
      <c r="E608" s="25">
        <v>20.82</v>
      </c>
      <c r="F608" s="27">
        <v>0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6.1865147713168426E-3</v>
      </c>
      <c r="O608" s="27">
        <v>0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0</v>
      </c>
      <c r="AA608" s="27">
        <v>0</v>
      </c>
    </row>
    <row r="609" spans="1:27">
      <c r="A609" s="20">
        <v>607</v>
      </c>
      <c r="B609" s="20" t="s">
        <v>205</v>
      </c>
      <c r="C609" s="20" t="s">
        <v>632</v>
      </c>
      <c r="D609" s="25">
        <v>251.4</v>
      </c>
      <c r="E609" s="25">
        <v>13.5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1.0239414798047211E-3</v>
      </c>
      <c r="S609" s="27">
        <v>1.4886254295622566E-3</v>
      </c>
      <c r="T609" s="27">
        <v>6.1076341956081016E-3</v>
      </c>
      <c r="U609" s="27">
        <v>6.5117408250469746E-3</v>
      </c>
      <c r="V609" s="27">
        <v>1.3417895415759532E-2</v>
      </c>
      <c r="W609" s="27">
        <v>1.151603127004636E-2</v>
      </c>
      <c r="X609" s="27">
        <v>0</v>
      </c>
      <c r="Y609" s="27">
        <v>0</v>
      </c>
      <c r="Z609" s="27">
        <v>0</v>
      </c>
      <c r="AA609" s="27">
        <v>0</v>
      </c>
    </row>
    <row r="610" spans="1:27">
      <c r="A610" s="20">
        <v>608</v>
      </c>
      <c r="B610" s="20" t="s">
        <v>205</v>
      </c>
      <c r="C610" s="20" t="s">
        <v>633</v>
      </c>
      <c r="D610" s="25">
        <v>251.4</v>
      </c>
      <c r="E610" s="25">
        <v>17.579999999999998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1.4341218011485442E-2</v>
      </c>
      <c r="O610" s="27">
        <v>1.2442283472727952E-2</v>
      </c>
      <c r="P610" s="27">
        <v>1.175304516891533E-2</v>
      </c>
      <c r="Q610" s="27">
        <v>8.0032838694941034E-3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0</v>
      </c>
      <c r="AA610" s="27">
        <v>0</v>
      </c>
    </row>
    <row r="611" spans="1:27">
      <c r="A611" s="20">
        <v>609</v>
      </c>
      <c r="B611" s="20" t="s">
        <v>205</v>
      </c>
      <c r="C611" s="20" t="s">
        <v>634</v>
      </c>
      <c r="D611" s="25">
        <v>251.4</v>
      </c>
      <c r="E611" s="25">
        <v>22.69</v>
      </c>
      <c r="F611" s="27">
        <v>0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5.1405130866668516E-4</v>
      </c>
      <c r="M611" s="27">
        <v>1.8308617006651803E-4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</row>
    <row r="612" spans="1:27">
      <c r="A612" s="20">
        <v>610</v>
      </c>
      <c r="B612" s="20" t="s">
        <v>205</v>
      </c>
      <c r="C612" s="20" t="s">
        <v>635</v>
      </c>
      <c r="D612" s="25">
        <v>251.52</v>
      </c>
      <c r="E612" s="25">
        <v>15.22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3.5895489019107822E-4</v>
      </c>
      <c r="O612" s="27">
        <v>7.0368508801179936E-4</v>
      </c>
      <c r="P612" s="27">
        <v>1.1610579880530825E-2</v>
      </c>
      <c r="Q612" s="27">
        <v>0</v>
      </c>
      <c r="R612" s="27">
        <v>9.595954305273751E-3</v>
      </c>
      <c r="S612" s="27">
        <v>5.8600334778264058E-3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</row>
    <row r="613" spans="1:27">
      <c r="A613" s="20">
        <v>611</v>
      </c>
      <c r="B613" s="20" t="s">
        <v>205</v>
      </c>
      <c r="C613" s="20" t="s">
        <v>636</v>
      </c>
      <c r="D613" s="25">
        <v>251.52</v>
      </c>
      <c r="E613" s="25">
        <v>25.03</v>
      </c>
      <c r="F613" s="27">
        <v>0</v>
      </c>
      <c r="G613" s="27">
        <v>0</v>
      </c>
      <c r="H613" s="27">
        <v>2.7876642723809351E-3</v>
      </c>
      <c r="I613" s="27">
        <v>2.4299044348118559E-3</v>
      </c>
      <c r="J613" s="27">
        <v>0</v>
      </c>
      <c r="K613" s="27">
        <v>0</v>
      </c>
      <c r="L613" s="27">
        <v>5.6451237877363841E-4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</row>
    <row r="614" spans="1:27">
      <c r="A614" s="20">
        <v>612</v>
      </c>
      <c r="B614" s="20" t="s">
        <v>205</v>
      </c>
      <c r="C614" s="20" t="s">
        <v>637</v>
      </c>
      <c r="D614" s="25">
        <v>253.08</v>
      </c>
      <c r="E614" s="25">
        <v>17.18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1.1769562573475765E-3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</row>
    <row r="615" spans="1:27">
      <c r="A615" s="20">
        <v>613</v>
      </c>
      <c r="B615" s="20" t="s">
        <v>205</v>
      </c>
      <c r="C615" s="20" t="s">
        <v>638</v>
      </c>
      <c r="D615" s="25">
        <v>253.2</v>
      </c>
      <c r="E615" s="25">
        <v>26.62</v>
      </c>
      <c r="F615" s="27">
        <v>0</v>
      </c>
      <c r="G615" s="27">
        <v>0</v>
      </c>
      <c r="H615" s="27">
        <v>6.6634348448043213E-4</v>
      </c>
      <c r="I615" s="27">
        <v>0</v>
      </c>
      <c r="J615" s="27">
        <v>0</v>
      </c>
      <c r="K615" s="27">
        <v>3.8737650494629196E-4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</row>
    <row r="616" spans="1:27">
      <c r="A616" s="20">
        <v>614</v>
      </c>
      <c r="B616" s="20" t="s">
        <v>205</v>
      </c>
      <c r="C616" s="20" t="s">
        <v>639</v>
      </c>
      <c r="D616" s="25">
        <v>253.44</v>
      </c>
      <c r="E616" s="25">
        <v>14.15</v>
      </c>
      <c r="F616" s="27">
        <v>0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7.5477541775313206E-4</v>
      </c>
      <c r="O616" s="27">
        <v>7.0042225143678331E-4</v>
      </c>
      <c r="P616" s="27">
        <v>4.9817509749931474E-2</v>
      </c>
      <c r="Q616" s="27">
        <v>4.1376899093609525E-2</v>
      </c>
      <c r="R616" s="27">
        <v>9.2181805150693324E-2</v>
      </c>
      <c r="S616" s="27">
        <v>9.2147986859489148E-2</v>
      </c>
      <c r="T616" s="27">
        <v>2.4312968611156305E-3</v>
      </c>
      <c r="U616" s="27">
        <v>1.2117709484073846E-3</v>
      </c>
      <c r="V616" s="27">
        <v>3.3295767038535417E-3</v>
      </c>
      <c r="W616" s="27">
        <v>4.0584714173300326E-3</v>
      </c>
      <c r="X616" s="27">
        <v>0</v>
      </c>
      <c r="Y616" s="27">
        <v>0</v>
      </c>
      <c r="Z616" s="27">
        <v>0</v>
      </c>
      <c r="AA616" s="27">
        <v>0</v>
      </c>
    </row>
    <row r="617" spans="1:27">
      <c r="A617" s="20">
        <v>615</v>
      </c>
      <c r="B617" s="20" t="s">
        <v>205</v>
      </c>
      <c r="C617" s="20" t="s">
        <v>640</v>
      </c>
      <c r="D617" s="25">
        <v>253.44</v>
      </c>
      <c r="E617" s="25">
        <v>19.52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1.2754029478891245E-3</v>
      </c>
      <c r="M617" s="27">
        <v>1.370101605264963E-3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</row>
    <row r="618" spans="1:27">
      <c r="A618" s="20">
        <v>616</v>
      </c>
      <c r="B618" s="20" t="s">
        <v>205</v>
      </c>
      <c r="C618" s="20" t="s">
        <v>641</v>
      </c>
      <c r="D618" s="25">
        <v>253.44</v>
      </c>
      <c r="E618" s="25">
        <v>22.86</v>
      </c>
      <c r="F618" s="27">
        <v>0</v>
      </c>
      <c r="G618" s="27">
        <v>0</v>
      </c>
      <c r="H618" s="27">
        <v>0</v>
      </c>
      <c r="I618" s="27">
        <v>0</v>
      </c>
      <c r="J618" s="27">
        <v>2.4158600930146582E-3</v>
      </c>
      <c r="K618" s="27">
        <v>2.9853367149236631E-3</v>
      </c>
      <c r="L618" s="27">
        <v>9.3551058933367993E-3</v>
      </c>
      <c r="M618" s="27">
        <v>9.5850146588470717E-3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</row>
    <row r="619" spans="1:27">
      <c r="A619" s="20">
        <v>617</v>
      </c>
      <c r="B619" s="20" t="s">
        <v>205</v>
      </c>
      <c r="C619" s="20" t="s">
        <v>642</v>
      </c>
      <c r="D619" s="25">
        <v>254.16</v>
      </c>
      <c r="E619" s="25">
        <v>14.15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7.1798854104570455E-3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</row>
    <row r="620" spans="1:27">
      <c r="A620" s="20">
        <v>618</v>
      </c>
      <c r="B620" s="20" t="s">
        <v>205</v>
      </c>
      <c r="C620" s="20" t="s">
        <v>643</v>
      </c>
      <c r="D620" s="25">
        <v>255.24</v>
      </c>
      <c r="E620" s="25">
        <v>21.17</v>
      </c>
      <c r="F620" s="27">
        <v>0</v>
      </c>
      <c r="G620" s="27">
        <v>0</v>
      </c>
      <c r="H620" s="27">
        <v>0</v>
      </c>
      <c r="I620" s="27">
        <v>0</v>
      </c>
      <c r="J620" s="27">
        <v>1.518100281734889E-4</v>
      </c>
      <c r="K620" s="27">
        <v>0</v>
      </c>
      <c r="L620" s="27">
        <v>1.3540602418812958E-4</v>
      </c>
      <c r="M620" s="27">
        <v>1.6928366500607099E-4</v>
      </c>
      <c r="N620" s="27">
        <v>3.1987588360902507E-2</v>
      </c>
      <c r="O620" s="27">
        <v>3.5625985373207082E-2</v>
      </c>
      <c r="P620" s="27">
        <v>5.6899062722008661E-2</v>
      </c>
      <c r="Q620" s="27">
        <v>4.5262922772971524E-2</v>
      </c>
      <c r="R620" s="27">
        <v>1.0921544701919897E-2</v>
      </c>
      <c r="S620" s="27">
        <v>1.1538343948506993E-2</v>
      </c>
      <c r="T620" s="27">
        <v>1.1525296785445218E-3</v>
      </c>
      <c r="U620" s="27">
        <v>1.1588142610317864E-3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</row>
    <row r="621" spans="1:27">
      <c r="A621" s="20">
        <v>619</v>
      </c>
      <c r="B621" s="20" t="s">
        <v>205</v>
      </c>
      <c r="C621" s="20" t="s">
        <v>644</v>
      </c>
      <c r="D621" s="25">
        <v>255.96</v>
      </c>
      <c r="E621" s="25">
        <v>21.17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2.9660394435459324E-3</v>
      </c>
      <c r="P621" s="27">
        <v>0</v>
      </c>
      <c r="Q621" s="27">
        <v>0</v>
      </c>
      <c r="R621" s="27">
        <v>9.0519657231205814E-4</v>
      </c>
      <c r="S621" s="27">
        <v>7.9097770663892901E-4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</row>
    <row r="622" spans="1:27">
      <c r="A622" s="20">
        <v>620</v>
      </c>
      <c r="B622" s="20" t="s">
        <v>205</v>
      </c>
      <c r="C622" s="20" t="s">
        <v>645</v>
      </c>
      <c r="D622" s="25">
        <v>257.39999999999998</v>
      </c>
      <c r="E622" s="25">
        <v>21.84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4.7452891556813781E-3</v>
      </c>
      <c r="M622" s="27">
        <v>4.9574843083837247E-3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0</v>
      </c>
      <c r="AA622" s="27">
        <v>0</v>
      </c>
    </row>
    <row r="623" spans="1:27">
      <c r="A623" s="20">
        <v>621</v>
      </c>
      <c r="B623" s="20" t="s">
        <v>205</v>
      </c>
      <c r="C623" s="20" t="s">
        <v>646</v>
      </c>
      <c r="D623" s="25">
        <v>257.39999999999998</v>
      </c>
      <c r="E623" s="25">
        <v>22.29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1.7505530198907359E-3</v>
      </c>
      <c r="M623" s="27">
        <v>1.573305180179602E-3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</row>
    <row r="624" spans="1:27">
      <c r="A624" s="20">
        <v>622</v>
      </c>
      <c r="B624" s="20" t="s">
        <v>205</v>
      </c>
      <c r="C624" s="20" t="s">
        <v>647</v>
      </c>
      <c r="D624" s="25">
        <v>259.32</v>
      </c>
      <c r="E624" s="25">
        <v>22.65</v>
      </c>
      <c r="F624" s="27">
        <v>0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1.1966628534184065E-3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</row>
    <row r="625" spans="1:27">
      <c r="A625" s="20">
        <v>623</v>
      </c>
      <c r="B625" s="20" t="s">
        <v>205</v>
      </c>
      <c r="C625" s="20" t="s">
        <v>648</v>
      </c>
      <c r="D625" s="25">
        <v>259.44</v>
      </c>
      <c r="E625" s="25">
        <v>23.28</v>
      </c>
      <c r="F625" s="27">
        <v>0</v>
      </c>
      <c r="G625" s="27">
        <v>6.3100525154074594E-4</v>
      </c>
      <c r="H625" s="27">
        <v>0</v>
      </c>
      <c r="I625" s="27">
        <v>0</v>
      </c>
      <c r="J625" s="27">
        <v>1.2973635881364757E-3</v>
      </c>
      <c r="K625" s="27">
        <v>1.2808513506519243E-3</v>
      </c>
      <c r="L625" s="27">
        <v>3.0004467539433494E-2</v>
      </c>
      <c r="M625" s="27">
        <v>3.0237837961174342E-2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</row>
    <row r="626" spans="1:27">
      <c r="A626" s="20">
        <v>624</v>
      </c>
      <c r="B626" s="20" t="s">
        <v>205</v>
      </c>
      <c r="C626" s="20" t="s">
        <v>649</v>
      </c>
      <c r="D626" s="25">
        <v>259.56</v>
      </c>
      <c r="E626" s="25">
        <v>22.18</v>
      </c>
      <c r="F626" s="27">
        <v>0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9.764461259975106E-3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</row>
    <row r="627" spans="1:27">
      <c r="A627" s="20">
        <v>625</v>
      </c>
      <c r="B627" s="20" t="s">
        <v>205</v>
      </c>
      <c r="C627" s="20" t="s">
        <v>650</v>
      </c>
      <c r="D627" s="25">
        <v>259.56</v>
      </c>
      <c r="E627" s="25">
        <v>22.63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1.4826398573914326E-3</v>
      </c>
      <c r="M627" s="27">
        <v>8.6043573306481295E-4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</row>
    <row r="628" spans="1:27">
      <c r="A628" s="20">
        <v>626</v>
      </c>
      <c r="B628" s="20" t="s">
        <v>205</v>
      </c>
      <c r="C628" s="20" t="s">
        <v>651</v>
      </c>
      <c r="D628" s="25">
        <v>260.52</v>
      </c>
      <c r="E628" s="25">
        <v>15.35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1.0894657454659743E-3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</row>
    <row r="629" spans="1:27">
      <c r="A629" s="20">
        <v>627</v>
      </c>
      <c r="B629" s="20" t="s">
        <v>205</v>
      </c>
      <c r="C629" s="20" t="s">
        <v>652</v>
      </c>
      <c r="D629" s="25">
        <v>263.52</v>
      </c>
      <c r="E629" s="25">
        <v>23.28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3.6742910928176708E-4</v>
      </c>
      <c r="M629" s="27">
        <v>4.9211423633040716E-4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</row>
    <row r="630" spans="1:27">
      <c r="A630" s="20">
        <v>628</v>
      </c>
      <c r="B630" s="20" t="s">
        <v>205</v>
      </c>
      <c r="C630" s="20" t="s">
        <v>653</v>
      </c>
      <c r="D630" s="25">
        <v>264.48</v>
      </c>
      <c r="E630" s="25">
        <v>23.31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4.2428467744915849E-4</v>
      </c>
      <c r="M630" s="27">
        <v>4.3327449344005974E-4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</row>
    <row r="631" spans="1:27">
      <c r="A631" s="20">
        <v>629</v>
      </c>
      <c r="B631" s="20" t="s">
        <v>205</v>
      </c>
      <c r="C631" s="20" t="s">
        <v>654</v>
      </c>
      <c r="D631" s="25">
        <v>265.44</v>
      </c>
      <c r="E631" s="25">
        <v>16.3</v>
      </c>
      <c r="F631" s="27">
        <v>2.2652970414279574E-2</v>
      </c>
      <c r="G631" s="27">
        <v>2.5810367673953647E-2</v>
      </c>
      <c r="H631" s="27">
        <v>4.9487535939946661E-3</v>
      </c>
      <c r="I631" s="27">
        <v>4.9871139894503529E-3</v>
      </c>
      <c r="J631" s="27">
        <v>3.6068140987128793E-3</v>
      </c>
      <c r="K631" s="27">
        <v>3.3462346374727005E-3</v>
      </c>
      <c r="L631" s="27">
        <v>2.8592365991548688E-3</v>
      </c>
      <c r="M631" s="27">
        <v>3.0096420640484244E-3</v>
      </c>
      <c r="N631" s="27">
        <v>5.0441247652016586E-3</v>
      </c>
      <c r="O631" s="27">
        <v>4.7261694964833446E-3</v>
      </c>
      <c r="P631" s="27">
        <v>5.2931982917986441E-3</v>
      </c>
      <c r="Q631" s="27">
        <v>3.603685882131496E-3</v>
      </c>
      <c r="R631" s="27">
        <v>0</v>
      </c>
      <c r="S631" s="27">
        <v>2.4289092341830509E-3</v>
      </c>
      <c r="T631" s="27">
        <v>5.5711315277803281E-3</v>
      </c>
      <c r="U631" s="27">
        <v>3.8230674771587195E-3</v>
      </c>
      <c r="V631" s="27">
        <v>5.9551454521041521E-3</v>
      </c>
      <c r="W631" s="27">
        <v>3.5298768009120476E-3</v>
      </c>
      <c r="X631" s="27">
        <v>1.9600864037127019E-2</v>
      </c>
      <c r="Y631" s="27">
        <v>7.3584256214488507E-3</v>
      </c>
      <c r="Z631" s="27">
        <v>9.5580263851671298E-3</v>
      </c>
      <c r="AA631" s="27">
        <v>0</v>
      </c>
    </row>
    <row r="632" spans="1:27">
      <c r="A632" s="20">
        <v>630</v>
      </c>
      <c r="B632" s="20" t="s">
        <v>205</v>
      </c>
      <c r="C632" s="20" t="s">
        <v>655</v>
      </c>
      <c r="D632" s="25">
        <v>265.44</v>
      </c>
      <c r="E632" s="25">
        <v>21.54</v>
      </c>
      <c r="F632" s="27">
        <v>0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2.967911543425631E-3</v>
      </c>
      <c r="Q632" s="27">
        <v>1.4283309055322302E-3</v>
      </c>
      <c r="R632" s="27">
        <v>1.4720707973270575E-2</v>
      </c>
      <c r="S632" s="27">
        <v>1.3742588366611568E-2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</row>
    <row r="633" spans="1:27">
      <c r="A633" s="20">
        <v>631</v>
      </c>
      <c r="B633" s="20" t="s">
        <v>205</v>
      </c>
      <c r="C633" s="20" t="s">
        <v>656</v>
      </c>
      <c r="D633" s="25">
        <v>265.44</v>
      </c>
      <c r="E633" s="25">
        <v>25.83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9.1164658674478902E-3</v>
      </c>
      <c r="M633" s="27">
        <v>9.1630081410742949E-3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</row>
    <row r="634" spans="1:27">
      <c r="A634" s="20">
        <v>632</v>
      </c>
      <c r="B634" s="20" t="s">
        <v>205</v>
      </c>
      <c r="C634" s="20" t="s">
        <v>657</v>
      </c>
      <c r="D634" s="25">
        <v>267.12</v>
      </c>
      <c r="E634" s="25">
        <v>18.11</v>
      </c>
      <c r="F634" s="27">
        <v>0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1.1023367613532135E-3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</row>
    <row r="635" spans="1:27">
      <c r="A635" s="20">
        <v>633</v>
      </c>
      <c r="B635" s="20" t="s">
        <v>205</v>
      </c>
      <c r="C635" s="20" t="s">
        <v>658</v>
      </c>
      <c r="D635" s="25">
        <v>267.36</v>
      </c>
      <c r="E635" s="25">
        <v>22.89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1.5545009919475778E-3</v>
      </c>
      <c r="O635" s="27">
        <v>1.8250132576256559E-3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</row>
    <row r="636" spans="1:27">
      <c r="A636" s="20">
        <v>634</v>
      </c>
      <c r="B636" s="20" t="s">
        <v>205</v>
      </c>
      <c r="C636" s="20" t="s">
        <v>659</v>
      </c>
      <c r="D636" s="25">
        <v>267.48</v>
      </c>
      <c r="E636" s="25">
        <v>12.43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9.773309247292505E-3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</row>
    <row r="637" spans="1:27">
      <c r="A637" s="20">
        <v>635</v>
      </c>
      <c r="B637" s="20" t="s">
        <v>205</v>
      </c>
      <c r="C637" s="20" t="s">
        <v>660</v>
      </c>
      <c r="D637" s="25">
        <v>267.48</v>
      </c>
      <c r="E637" s="25">
        <v>13.89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4.5388894128623467E-3</v>
      </c>
      <c r="Q637" s="27">
        <v>3.2428229157148813E-3</v>
      </c>
      <c r="R637" s="27">
        <v>1.0406279724059967E-2</v>
      </c>
      <c r="S637" s="27">
        <v>7.6451279655949207E-3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</row>
    <row r="638" spans="1:27">
      <c r="A638" s="20">
        <v>636</v>
      </c>
      <c r="B638" s="20" t="s">
        <v>205</v>
      </c>
      <c r="C638" s="20" t="s">
        <v>661</v>
      </c>
      <c r="D638" s="25">
        <v>267.48</v>
      </c>
      <c r="E638" s="25">
        <v>21.31</v>
      </c>
      <c r="F638" s="27">
        <v>0</v>
      </c>
      <c r="G638" s="27">
        <v>0</v>
      </c>
      <c r="H638" s="27">
        <v>0</v>
      </c>
      <c r="I638" s="27">
        <v>0</v>
      </c>
      <c r="J638" s="27">
        <v>4.4169508185408629E-3</v>
      </c>
      <c r="K638" s="27">
        <v>4.4779159965046781E-3</v>
      </c>
      <c r="L638" s="27">
        <v>0</v>
      </c>
      <c r="M638" s="27">
        <v>0</v>
      </c>
      <c r="N638" s="27">
        <v>1.163207873889467E-3</v>
      </c>
      <c r="O638" s="27">
        <v>1.5113459015474442E-3</v>
      </c>
      <c r="P638" s="27">
        <v>5.7908878785110744E-3</v>
      </c>
      <c r="Q638" s="27">
        <v>5.3073892294572796E-3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</row>
    <row r="639" spans="1:27">
      <c r="A639" s="20">
        <v>637</v>
      </c>
      <c r="B639" s="20" t="s">
        <v>205</v>
      </c>
      <c r="C639" s="20" t="s">
        <v>662</v>
      </c>
      <c r="D639" s="25">
        <v>269.39999999999998</v>
      </c>
      <c r="E639" s="25">
        <v>12.43</v>
      </c>
      <c r="F639" s="27">
        <v>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7.1992971075523192E-4</v>
      </c>
      <c r="S639" s="27">
        <v>0</v>
      </c>
      <c r="T639" s="27">
        <v>3.5688011819728076E-2</v>
      </c>
      <c r="U639" s="27">
        <v>3.094557412427594E-2</v>
      </c>
      <c r="V639" s="27">
        <v>2.9205997976635145E-2</v>
      </c>
      <c r="W639" s="27">
        <v>2.9706840061946994E-2</v>
      </c>
      <c r="X639" s="27">
        <v>2.4856330442018632E-3</v>
      </c>
      <c r="Y639" s="27">
        <v>0</v>
      </c>
      <c r="Z639" s="27">
        <v>0</v>
      </c>
      <c r="AA639" s="27">
        <v>0</v>
      </c>
    </row>
    <row r="640" spans="1:27">
      <c r="A640" s="20">
        <v>638</v>
      </c>
      <c r="B640" s="20" t="s">
        <v>205</v>
      </c>
      <c r="C640" s="20" t="s">
        <v>663</v>
      </c>
      <c r="D640" s="25">
        <v>269.39999999999998</v>
      </c>
      <c r="E640" s="25">
        <v>20.91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5.1726410414132508E-3</v>
      </c>
      <c r="M640" s="27">
        <v>5.2009868847920377E-3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</row>
    <row r="641" spans="1:27">
      <c r="A641" s="20">
        <v>639</v>
      </c>
      <c r="B641" s="20" t="s">
        <v>205</v>
      </c>
      <c r="C641" s="20" t="s">
        <v>664</v>
      </c>
      <c r="D641" s="25">
        <v>269.39999999999998</v>
      </c>
      <c r="E641" s="25">
        <v>25.04</v>
      </c>
      <c r="F641" s="27">
        <v>0</v>
      </c>
      <c r="G641" s="27">
        <v>0</v>
      </c>
      <c r="H641" s="27">
        <v>4.987366049841481E-2</v>
      </c>
      <c r="I641" s="27">
        <v>7.5384694452095197E-2</v>
      </c>
      <c r="J641" s="27">
        <v>0</v>
      </c>
      <c r="K641" s="27">
        <v>6.3228633046454014E-2</v>
      </c>
      <c r="L641" s="27">
        <v>0</v>
      </c>
      <c r="M641" s="27">
        <v>1.0866890854743674E-2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</row>
    <row r="642" spans="1:27">
      <c r="A642" s="20">
        <v>640</v>
      </c>
      <c r="B642" s="20" t="s">
        <v>205</v>
      </c>
      <c r="C642" s="20" t="s">
        <v>665</v>
      </c>
      <c r="D642" s="25">
        <v>270.48</v>
      </c>
      <c r="E642" s="25">
        <v>22.8</v>
      </c>
      <c r="F642" s="27">
        <v>0</v>
      </c>
      <c r="G642" s="27">
        <v>0</v>
      </c>
      <c r="H642" s="27">
        <v>0</v>
      </c>
      <c r="I642" s="27">
        <v>0</v>
      </c>
      <c r="J642" s="27">
        <v>3.1017023522755978E-4</v>
      </c>
      <c r="K642" s="27">
        <v>2.0383875982200606E-4</v>
      </c>
      <c r="L642" s="27">
        <v>5.5630442888321306E-3</v>
      </c>
      <c r="M642" s="27">
        <v>6.2286341310462175E-3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</row>
    <row r="643" spans="1:27">
      <c r="A643" s="20">
        <v>641</v>
      </c>
      <c r="B643" s="20" t="s">
        <v>205</v>
      </c>
      <c r="C643" s="20" t="s">
        <v>666</v>
      </c>
      <c r="D643" s="25">
        <v>271.32</v>
      </c>
      <c r="E643" s="25">
        <v>17.98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1.8242429927596875E-2</v>
      </c>
      <c r="U643" s="27">
        <v>1.6342551927252716E-2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</row>
    <row r="644" spans="1:27">
      <c r="A644" s="20">
        <v>642</v>
      </c>
      <c r="B644" s="20" t="s">
        <v>205</v>
      </c>
      <c r="C644" s="20" t="s">
        <v>667</v>
      </c>
      <c r="D644" s="25">
        <v>271.44</v>
      </c>
      <c r="E644" s="25">
        <v>19.11</v>
      </c>
      <c r="F644" s="27">
        <v>0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2.1895935428812293E-2</v>
      </c>
      <c r="O644" s="27">
        <v>2.3140879889462524E-2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</row>
    <row r="645" spans="1:27">
      <c r="A645" s="20">
        <v>643</v>
      </c>
      <c r="B645" s="20" t="s">
        <v>205</v>
      </c>
      <c r="C645" s="20" t="s">
        <v>668</v>
      </c>
      <c r="D645" s="25">
        <v>272.04000000000002</v>
      </c>
      <c r="E645" s="25">
        <v>25.04</v>
      </c>
      <c r="F645" s="27">
        <v>0</v>
      </c>
      <c r="G645" s="27">
        <v>0</v>
      </c>
      <c r="H645" s="27">
        <v>1.9185249324117431E-3</v>
      </c>
      <c r="I645" s="27">
        <v>2.3327234941619116E-3</v>
      </c>
      <c r="J645" s="27">
        <v>4.1820167928303378E-4</v>
      </c>
      <c r="K645" s="27">
        <v>6.7302595879110559E-4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</row>
    <row r="646" spans="1:27">
      <c r="A646" s="20">
        <v>644</v>
      </c>
      <c r="B646" s="20" t="s">
        <v>205</v>
      </c>
      <c r="C646" s="20" t="s">
        <v>669</v>
      </c>
      <c r="D646" s="25">
        <v>272.52</v>
      </c>
      <c r="E646" s="25">
        <v>17.670000000000002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7.9261688465833199E-3</v>
      </c>
      <c r="U646" s="27">
        <v>5.7613628381136808E-3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</row>
    <row r="647" spans="1:27">
      <c r="A647" s="20">
        <v>645</v>
      </c>
      <c r="B647" s="20" t="s">
        <v>205</v>
      </c>
      <c r="C647" s="20" t="s">
        <v>670</v>
      </c>
      <c r="D647" s="25">
        <v>273.36</v>
      </c>
      <c r="E647" s="25">
        <v>19.11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8.0440948075439951E-3</v>
      </c>
      <c r="O647" s="27">
        <v>7.6981891076894236E-3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</row>
    <row r="648" spans="1:27">
      <c r="A648" s="20">
        <v>646</v>
      </c>
      <c r="B648" s="20" t="s">
        <v>205</v>
      </c>
      <c r="C648" s="20" t="s">
        <v>671</v>
      </c>
      <c r="D648" s="25">
        <v>273.45760000000001</v>
      </c>
      <c r="E648" s="25">
        <v>22.01</v>
      </c>
      <c r="F648" s="27">
        <v>0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7.5894702507656045E-4</v>
      </c>
      <c r="M648" s="27">
        <v>4.5467075493237292E-4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</row>
    <row r="649" spans="1:27">
      <c r="A649" s="20">
        <v>647</v>
      </c>
      <c r="B649" s="20" t="s">
        <v>205</v>
      </c>
      <c r="C649" s="20" t="s">
        <v>672</v>
      </c>
      <c r="D649" s="25">
        <v>273.48</v>
      </c>
      <c r="E649" s="25">
        <v>21.5</v>
      </c>
      <c r="F649" s="27">
        <v>0</v>
      </c>
      <c r="G649" s="27">
        <v>0</v>
      </c>
      <c r="H649" s="27">
        <v>0</v>
      </c>
      <c r="I649" s="27">
        <v>0</v>
      </c>
      <c r="J649" s="27">
        <v>5.3472577943951239E-4</v>
      </c>
      <c r="K649" s="27">
        <v>3.2813068654274143E-4</v>
      </c>
      <c r="L649" s="27">
        <v>8.4949325788103713E-3</v>
      </c>
      <c r="M649" s="27">
        <v>8.2255262665725231E-3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</row>
    <row r="650" spans="1:27">
      <c r="A650" s="20">
        <v>648</v>
      </c>
      <c r="B650" s="20" t="s">
        <v>205</v>
      </c>
      <c r="C650" s="20" t="s">
        <v>673</v>
      </c>
      <c r="D650" s="25">
        <v>274.44</v>
      </c>
      <c r="E650" s="25">
        <v>14.82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3.6228086940191203E-3</v>
      </c>
      <c r="U650" s="27">
        <v>2.5263396927332764E-3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</row>
    <row r="651" spans="1:27">
      <c r="A651" s="20">
        <v>649</v>
      </c>
      <c r="B651" s="20" t="s">
        <v>205</v>
      </c>
      <c r="C651" s="20" t="s">
        <v>674</v>
      </c>
      <c r="D651" s="25">
        <v>275.39999999999998</v>
      </c>
      <c r="E651" s="25">
        <v>22.86</v>
      </c>
      <c r="F651" s="27">
        <v>0</v>
      </c>
      <c r="G651" s="27">
        <v>0</v>
      </c>
      <c r="H651" s="27">
        <v>0</v>
      </c>
      <c r="I651" s="27">
        <v>0</v>
      </c>
      <c r="J651" s="27">
        <v>4.1921144835724853E-4</v>
      </c>
      <c r="K651" s="27">
        <v>1.2245240620526851E-3</v>
      </c>
      <c r="L651" s="27">
        <v>1.0505044359127918E-2</v>
      </c>
      <c r="M651" s="27">
        <v>9.7624306380479503E-3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</row>
    <row r="652" spans="1:27">
      <c r="A652" s="20">
        <v>650</v>
      </c>
      <c r="B652" s="20" t="s">
        <v>205</v>
      </c>
      <c r="C652" s="20" t="s">
        <v>675</v>
      </c>
      <c r="D652" s="25">
        <v>276.36</v>
      </c>
      <c r="E652" s="25">
        <v>21.82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1.8020946750272734E-3</v>
      </c>
      <c r="O652" s="27">
        <v>1.6375361060861908E-3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</row>
    <row r="653" spans="1:27">
      <c r="A653" s="20">
        <v>651</v>
      </c>
      <c r="B653" s="20" t="s">
        <v>205</v>
      </c>
      <c r="C653" s="20" t="s">
        <v>676</v>
      </c>
      <c r="D653" s="25">
        <v>276.48</v>
      </c>
      <c r="E653" s="25">
        <v>22.86</v>
      </c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1.9860606125646982E-3</v>
      </c>
      <c r="M653" s="27">
        <v>2.113049857065708E-3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</row>
    <row r="654" spans="1:27">
      <c r="A654" s="20">
        <v>652</v>
      </c>
      <c r="B654" s="20" t="s">
        <v>205</v>
      </c>
      <c r="C654" s="20" t="s">
        <v>677</v>
      </c>
      <c r="D654" s="25">
        <v>277.44</v>
      </c>
      <c r="E654" s="25">
        <v>15.4</v>
      </c>
      <c r="F654" s="27">
        <v>0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1.0122949614544513E-2</v>
      </c>
      <c r="S654" s="27">
        <v>8.9953489169276226E-3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</row>
    <row r="655" spans="1:27">
      <c r="A655" s="20">
        <v>653</v>
      </c>
      <c r="B655" s="20" t="s">
        <v>205</v>
      </c>
      <c r="C655" s="20" t="s">
        <v>678</v>
      </c>
      <c r="D655" s="25">
        <v>277.44</v>
      </c>
      <c r="E655" s="25">
        <v>16.920000000000002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1.9681076736843277E-3</v>
      </c>
      <c r="O655" s="27">
        <v>3.0725044414734674E-3</v>
      </c>
      <c r="P655" s="27">
        <v>9.7932941695177567E-3</v>
      </c>
      <c r="Q655" s="27">
        <v>5.4683381631908216E-3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</row>
    <row r="656" spans="1:27">
      <c r="A656" s="20">
        <v>654</v>
      </c>
      <c r="B656" s="20" t="s">
        <v>205</v>
      </c>
      <c r="C656" s="20" t="s">
        <v>679</v>
      </c>
      <c r="D656" s="25">
        <v>277.44</v>
      </c>
      <c r="E656" s="25">
        <v>17.670000000000002</v>
      </c>
      <c r="F656" s="27">
        <v>0</v>
      </c>
      <c r="G656" s="27">
        <v>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1.3828427745614791E-2</v>
      </c>
      <c r="U656" s="27">
        <v>1.2221198441051941E-2</v>
      </c>
      <c r="V656" s="27">
        <v>0</v>
      </c>
      <c r="W656" s="27">
        <v>0</v>
      </c>
      <c r="X656" s="27">
        <v>3.8665401169752267E-3</v>
      </c>
      <c r="Y656" s="27">
        <v>3.4768561377193944E-3</v>
      </c>
      <c r="Z656" s="27">
        <v>0</v>
      </c>
      <c r="AA656" s="27">
        <v>0</v>
      </c>
    </row>
    <row r="657" spans="1:27">
      <c r="A657" s="20">
        <v>655</v>
      </c>
      <c r="B657" s="20" t="s">
        <v>205</v>
      </c>
      <c r="C657" s="20" t="s">
        <v>680</v>
      </c>
      <c r="D657" s="25">
        <v>277.56</v>
      </c>
      <c r="E657" s="25">
        <v>25.17</v>
      </c>
      <c r="F657" s="27">
        <v>0</v>
      </c>
      <c r="G657" s="27">
        <v>0</v>
      </c>
      <c r="H657" s="27">
        <v>0</v>
      </c>
      <c r="I657" s="27">
        <v>0</v>
      </c>
      <c r="J657" s="27">
        <v>4.9201543437483748E-3</v>
      </c>
      <c r="K657" s="27">
        <v>7.4533725390200987E-4</v>
      </c>
      <c r="L657" s="27">
        <v>5.0945581476307311E-4</v>
      </c>
      <c r="M657" s="27">
        <v>0</v>
      </c>
      <c r="N657" s="27">
        <v>1.7242308714777255E-3</v>
      </c>
      <c r="O657" s="27">
        <v>9.7885097250482132E-4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</row>
    <row r="658" spans="1:27">
      <c r="A658" s="20">
        <v>656</v>
      </c>
      <c r="B658" s="20" t="s">
        <v>205</v>
      </c>
      <c r="C658" s="20" t="s">
        <v>681</v>
      </c>
      <c r="D658" s="25">
        <v>277.56</v>
      </c>
      <c r="E658" s="25">
        <v>25.48</v>
      </c>
      <c r="F658" s="27">
        <v>0</v>
      </c>
      <c r="G658" s="27">
        <v>0</v>
      </c>
      <c r="H658" s="27">
        <v>0</v>
      </c>
      <c r="I658" s="27">
        <v>8.8578845415591533E-3</v>
      </c>
      <c r="J658" s="27">
        <v>0</v>
      </c>
      <c r="K658" s="27">
        <v>0</v>
      </c>
      <c r="L658" s="27">
        <v>4.3277560769520968E-4</v>
      </c>
      <c r="M658" s="27">
        <v>4.4286111340128767E-4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</row>
    <row r="659" spans="1:27">
      <c r="A659" s="20">
        <v>657</v>
      </c>
      <c r="B659" s="20" t="s">
        <v>205</v>
      </c>
      <c r="C659" s="20" t="s">
        <v>682</v>
      </c>
      <c r="D659" s="25">
        <v>277.68</v>
      </c>
      <c r="E659" s="25">
        <v>26.63</v>
      </c>
      <c r="F659" s="27">
        <v>0</v>
      </c>
      <c r="G659" s="27">
        <v>0</v>
      </c>
      <c r="H659" s="27">
        <v>9.7505042133880779E-4</v>
      </c>
      <c r="I659" s="27">
        <v>0</v>
      </c>
      <c r="J659" s="27">
        <v>0</v>
      </c>
      <c r="K659" s="27">
        <v>3.6251811960214491E-4</v>
      </c>
      <c r="L659" s="27">
        <v>0</v>
      </c>
      <c r="M659" s="27">
        <v>0</v>
      </c>
      <c r="N659" s="27">
        <v>1.4370322462041475E-3</v>
      </c>
      <c r="O659" s="27">
        <v>3.8012046098937231E-3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</row>
    <row r="660" spans="1:27">
      <c r="A660" s="20">
        <v>658</v>
      </c>
      <c r="B660" s="20" t="s">
        <v>205</v>
      </c>
      <c r="C660" s="20" t="s">
        <v>683</v>
      </c>
      <c r="D660" s="25">
        <v>279.36</v>
      </c>
      <c r="E660" s="25">
        <v>26.77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4.8762776518428176E-3</v>
      </c>
      <c r="M660" s="27">
        <v>4.9343559783967738E-3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</row>
    <row r="661" spans="1:27">
      <c r="A661" s="20">
        <v>659</v>
      </c>
      <c r="B661" s="20" t="s">
        <v>205</v>
      </c>
      <c r="C661" s="20" t="s">
        <v>684</v>
      </c>
      <c r="D661" s="25">
        <v>281.16000000000003</v>
      </c>
      <c r="E661" s="25">
        <v>26.73</v>
      </c>
      <c r="F661" s="27">
        <v>1.1651489198979669E-2</v>
      </c>
      <c r="G661" s="27">
        <v>8.5998916975923836E-2</v>
      </c>
      <c r="H661" s="27">
        <v>9.6679299214396802E-3</v>
      </c>
      <c r="I661" s="27">
        <v>5.3401695345846089E-3</v>
      </c>
      <c r="J661" s="27">
        <v>1.0948859034723247E-2</v>
      </c>
      <c r="K661" s="27">
        <v>5.5842793490051565E-3</v>
      </c>
      <c r="L661" s="27">
        <v>9.0417858916351269E-3</v>
      </c>
      <c r="M661" s="27">
        <v>1.2202560284333211E-2</v>
      </c>
      <c r="N661" s="27">
        <v>1.360303213054925E-2</v>
      </c>
      <c r="O661" s="27">
        <v>2.0813462873228521E-3</v>
      </c>
      <c r="P661" s="27">
        <v>5.9335611802432088E-3</v>
      </c>
      <c r="Q661" s="27">
        <v>7.6797151754435973E-3</v>
      </c>
      <c r="R661" s="27">
        <v>1.0297519746820373E-2</v>
      </c>
      <c r="S661" s="27">
        <v>0</v>
      </c>
      <c r="T661" s="27">
        <v>9.553864440566431E-3</v>
      </c>
      <c r="U661" s="27">
        <v>7.9252557242668817E-3</v>
      </c>
      <c r="V661" s="27">
        <v>1.9673927334146805E-2</v>
      </c>
      <c r="W661" s="27">
        <v>0</v>
      </c>
      <c r="X661" s="27">
        <v>0</v>
      </c>
      <c r="Y661" s="27">
        <v>3.7909078368949641E-2</v>
      </c>
      <c r="Z661" s="27">
        <v>5.3177601902515498E-2</v>
      </c>
      <c r="AA661" s="27">
        <v>0</v>
      </c>
    </row>
    <row r="662" spans="1:27">
      <c r="A662" s="20">
        <v>660</v>
      </c>
      <c r="B662" s="20" t="s">
        <v>205</v>
      </c>
      <c r="C662" s="20" t="s">
        <v>685</v>
      </c>
      <c r="D662" s="25">
        <v>281.27999999999997</v>
      </c>
      <c r="E662" s="25">
        <v>24.24</v>
      </c>
      <c r="F662" s="27">
        <v>6.2182784581288446E-3</v>
      </c>
      <c r="G662" s="27">
        <v>4.6352594102763954E-3</v>
      </c>
      <c r="H662" s="27">
        <v>9.2271505785350753E-4</v>
      </c>
      <c r="I662" s="27">
        <v>1.5731836982174313E-3</v>
      </c>
      <c r="J662" s="27">
        <v>0</v>
      </c>
      <c r="K662" s="27">
        <v>0</v>
      </c>
      <c r="L662" s="27">
        <v>6.032402667388927E-4</v>
      </c>
      <c r="M662" s="27">
        <v>1.1384166626470993E-3</v>
      </c>
      <c r="N662" s="27">
        <v>0</v>
      </c>
      <c r="O662" s="27">
        <v>8.6884673156012134E-4</v>
      </c>
      <c r="P662" s="27">
        <v>2.7450128369749405E-3</v>
      </c>
      <c r="Q662" s="27">
        <v>2.6450583304795231E-3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1.8518549649005917E-3</v>
      </c>
      <c r="X662" s="27">
        <v>0</v>
      </c>
      <c r="Y662" s="27">
        <v>1.817360018830071E-3</v>
      </c>
      <c r="Z662" s="27">
        <v>0</v>
      </c>
      <c r="AA662" s="27">
        <v>1.3375306781256314E-3</v>
      </c>
    </row>
    <row r="663" spans="1:27">
      <c r="A663" s="20">
        <v>661</v>
      </c>
      <c r="B663" s="20" t="s">
        <v>205</v>
      </c>
      <c r="C663" s="20" t="s">
        <v>686</v>
      </c>
      <c r="D663" s="25">
        <v>281.39999999999998</v>
      </c>
      <c r="E663" s="25">
        <v>13.99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7.6215968944413496E-3</v>
      </c>
      <c r="U663" s="27">
        <v>8.1190626394396712E-3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</row>
    <row r="664" spans="1:27">
      <c r="A664" s="20">
        <v>662</v>
      </c>
      <c r="B664" s="20" t="s">
        <v>205</v>
      </c>
      <c r="C664" s="20" t="s">
        <v>687</v>
      </c>
      <c r="D664" s="25">
        <v>281.39999999999998</v>
      </c>
      <c r="E664" s="25">
        <v>22.12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5.402290837860968E-4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</row>
    <row r="665" spans="1:27">
      <c r="A665" s="20">
        <v>663</v>
      </c>
      <c r="B665" s="20" t="s">
        <v>205</v>
      </c>
      <c r="C665" s="20" t="s">
        <v>688</v>
      </c>
      <c r="D665" s="25">
        <v>281.39999999999998</v>
      </c>
      <c r="E665" s="25">
        <v>26.75</v>
      </c>
      <c r="F665" s="27">
        <v>1.2682778439234248E-2</v>
      </c>
      <c r="G665" s="27">
        <v>0</v>
      </c>
      <c r="H665" s="27">
        <v>0</v>
      </c>
      <c r="I665" s="27">
        <v>4.0988261399217338E-3</v>
      </c>
      <c r="J665" s="27">
        <v>0</v>
      </c>
      <c r="K665" s="27">
        <v>5.2250611800574468E-3</v>
      </c>
      <c r="L665" s="27">
        <v>0</v>
      </c>
      <c r="M665" s="27">
        <v>0</v>
      </c>
      <c r="N665" s="27">
        <v>0</v>
      </c>
      <c r="O665" s="27">
        <v>0</v>
      </c>
      <c r="P665" s="27">
        <v>6.0129497606229067E-3</v>
      </c>
      <c r="Q665" s="27">
        <v>1.0024880171032433E-2</v>
      </c>
      <c r="R665" s="27">
        <v>0</v>
      </c>
      <c r="S665" s="27">
        <v>1.9033516456273349E-2</v>
      </c>
      <c r="T665" s="27">
        <v>1.0723790677505627E-2</v>
      </c>
      <c r="U665" s="27">
        <v>8.5731948809728269E-3</v>
      </c>
      <c r="V665" s="27">
        <v>2.397738538397395E-2</v>
      </c>
      <c r="W665" s="27">
        <v>4.3484938113553202E-2</v>
      </c>
      <c r="X665" s="27">
        <v>5.7427699188956786E-2</v>
      </c>
      <c r="Y665" s="27">
        <v>4.0188705277950716E-2</v>
      </c>
      <c r="Z665" s="27">
        <v>0</v>
      </c>
      <c r="AA665" s="27">
        <v>8.7037424291503351E-2</v>
      </c>
    </row>
    <row r="666" spans="1:27">
      <c r="A666" s="20">
        <v>664</v>
      </c>
      <c r="B666" s="20" t="s">
        <v>205</v>
      </c>
      <c r="C666" s="20" t="s">
        <v>689</v>
      </c>
      <c r="D666" s="25">
        <v>282.48</v>
      </c>
      <c r="E666" s="25">
        <v>26.74</v>
      </c>
      <c r="F666" s="27">
        <v>9.8649616988564486E-3</v>
      </c>
      <c r="G666" s="27">
        <v>0</v>
      </c>
      <c r="H666" s="27">
        <v>5.1024249492381017E-3</v>
      </c>
      <c r="I666" s="27">
        <v>0</v>
      </c>
      <c r="J666" s="27">
        <v>0</v>
      </c>
      <c r="K666" s="27">
        <v>4.0522024235859176E-3</v>
      </c>
      <c r="L666" s="27">
        <v>1.5549848273865325E-3</v>
      </c>
      <c r="M666" s="27">
        <v>4.3612414620243616E-3</v>
      </c>
      <c r="N666" s="27">
        <v>5.9938536164621404E-3</v>
      </c>
      <c r="O666" s="27">
        <v>8.325385829049028E-4</v>
      </c>
      <c r="P666" s="27">
        <v>0</v>
      </c>
      <c r="Q666" s="27">
        <v>9.5843658835915412E-3</v>
      </c>
      <c r="R666" s="27">
        <v>6.6677427874351144E-3</v>
      </c>
      <c r="S666" s="27">
        <v>5.7990169120092335E-3</v>
      </c>
      <c r="T666" s="27">
        <v>5.7539957105831449E-3</v>
      </c>
      <c r="U666" s="27">
        <v>1.1746896464907352E-2</v>
      </c>
      <c r="V666" s="27">
        <v>3.2406132536372173E-2</v>
      </c>
      <c r="W666" s="27">
        <v>0</v>
      </c>
      <c r="X666" s="27">
        <v>3.7023458255948105E-2</v>
      </c>
      <c r="Y666" s="27">
        <v>0</v>
      </c>
      <c r="Z666" s="27">
        <v>4.0867025259574155E-2</v>
      </c>
      <c r="AA666" s="27">
        <v>0</v>
      </c>
    </row>
    <row r="667" spans="1:27">
      <c r="A667" s="20">
        <v>665</v>
      </c>
      <c r="B667" s="20" t="s">
        <v>205</v>
      </c>
      <c r="C667" s="20" t="s">
        <v>690</v>
      </c>
      <c r="D667" s="25">
        <v>282.95999999999998</v>
      </c>
      <c r="E667" s="25">
        <v>26.74</v>
      </c>
      <c r="F667" s="27">
        <v>4.0991158237375534E-3</v>
      </c>
      <c r="G667" s="27">
        <v>0</v>
      </c>
      <c r="H667" s="27">
        <v>0</v>
      </c>
      <c r="I667" s="27">
        <v>0</v>
      </c>
      <c r="J667" s="27">
        <v>6.2258806078736926E-4</v>
      </c>
      <c r="K667" s="27">
        <v>0</v>
      </c>
      <c r="L667" s="27">
        <v>0</v>
      </c>
      <c r="M667" s="27">
        <v>0</v>
      </c>
      <c r="N667" s="27">
        <v>0</v>
      </c>
      <c r="O667" s="27">
        <v>6.1410017117782432E-4</v>
      </c>
      <c r="P667" s="27">
        <v>0</v>
      </c>
      <c r="Q667" s="27">
        <v>0</v>
      </c>
      <c r="R667" s="27">
        <v>0</v>
      </c>
      <c r="S667" s="27">
        <v>1.6584310420878865E-3</v>
      </c>
      <c r="T667" s="27">
        <v>4.8072163516080938E-3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</row>
    <row r="668" spans="1:27">
      <c r="A668" s="20">
        <v>666</v>
      </c>
      <c r="B668" s="20" t="s">
        <v>205</v>
      </c>
      <c r="C668" s="20" t="s">
        <v>691</v>
      </c>
      <c r="D668" s="25">
        <v>283.2</v>
      </c>
      <c r="E668" s="25">
        <v>16.399999999999999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1.6628159985002638E-3</v>
      </c>
      <c r="Y668" s="27">
        <v>0</v>
      </c>
      <c r="Z668" s="27">
        <v>0</v>
      </c>
      <c r="AA668" s="27">
        <v>0</v>
      </c>
    </row>
    <row r="669" spans="1:27">
      <c r="A669" s="20">
        <v>667</v>
      </c>
      <c r="B669" s="20" t="s">
        <v>205</v>
      </c>
      <c r="C669" s="20" t="s">
        <v>692</v>
      </c>
      <c r="D669" s="25">
        <v>283.44</v>
      </c>
      <c r="E669" s="25">
        <v>16.43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1.97304274507495E-3</v>
      </c>
      <c r="Y669" s="27">
        <v>5.8921187589971152E-3</v>
      </c>
      <c r="Z669" s="27">
        <v>0</v>
      </c>
      <c r="AA669" s="27">
        <v>0</v>
      </c>
    </row>
    <row r="670" spans="1:27">
      <c r="A670" s="20">
        <v>668</v>
      </c>
      <c r="B670" s="20" t="s">
        <v>205</v>
      </c>
      <c r="C670" s="20" t="s">
        <v>693</v>
      </c>
      <c r="D670" s="25">
        <v>284.04000000000002</v>
      </c>
      <c r="E670" s="25">
        <v>26.74</v>
      </c>
      <c r="F670" s="27">
        <v>0</v>
      </c>
      <c r="G670" s="27">
        <v>0</v>
      </c>
      <c r="H670" s="27">
        <v>3.9232178970177348E-5</v>
      </c>
      <c r="I670" s="27">
        <v>4.3416012042152932E-5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1.9231283409383489E-4</v>
      </c>
      <c r="S670" s="27">
        <v>0</v>
      </c>
      <c r="T670" s="27">
        <v>9.24464658370475E-5</v>
      </c>
      <c r="U670" s="27">
        <v>0</v>
      </c>
      <c r="V670" s="27">
        <v>0</v>
      </c>
      <c r="W670" s="27">
        <v>0</v>
      </c>
      <c r="X670" s="27">
        <v>0</v>
      </c>
      <c r="Y670" s="27">
        <v>1.5920019318751174E-3</v>
      </c>
      <c r="Z670" s="27">
        <v>7.7118296197246873E-4</v>
      </c>
      <c r="AA670" s="27">
        <v>0</v>
      </c>
    </row>
    <row r="671" spans="1:27">
      <c r="A671" s="20">
        <v>669</v>
      </c>
      <c r="B671" s="20" t="s">
        <v>205</v>
      </c>
      <c r="C671" s="20" t="s">
        <v>694</v>
      </c>
      <c r="D671" s="25">
        <v>285.12</v>
      </c>
      <c r="E671" s="25">
        <v>22.12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2.042768623401592E-3</v>
      </c>
      <c r="O671" s="27">
        <v>8.1055630909292378E-3</v>
      </c>
      <c r="P671" s="27">
        <v>1.8068026254990177E-3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</row>
    <row r="672" spans="1:27">
      <c r="A672" s="20">
        <v>670</v>
      </c>
      <c r="B672" s="20" t="s">
        <v>205</v>
      </c>
      <c r="C672" s="20" t="s">
        <v>695</v>
      </c>
      <c r="D672" s="25">
        <v>285.12</v>
      </c>
      <c r="E672" s="25">
        <v>25.19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1.8287352522293051E-3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</row>
    <row r="673" spans="1:27">
      <c r="A673" s="20">
        <v>671</v>
      </c>
      <c r="B673" s="20" t="s">
        <v>205</v>
      </c>
      <c r="C673" s="20" t="s">
        <v>696</v>
      </c>
      <c r="D673" s="25">
        <v>285.32310000000001</v>
      </c>
      <c r="E673" s="25">
        <v>21.31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2.6824179947524864E-3</v>
      </c>
      <c r="Q673" s="27">
        <v>1.7403421289887036E-3</v>
      </c>
      <c r="R673" s="27">
        <v>7.6469217981773338E-4</v>
      </c>
      <c r="S673" s="27">
        <v>1.0627654965482439E-3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</row>
    <row r="674" spans="1:27">
      <c r="A674" s="20">
        <v>672</v>
      </c>
      <c r="B674" s="20" t="s">
        <v>205</v>
      </c>
      <c r="C674" s="20" t="s">
        <v>697</v>
      </c>
      <c r="D674" s="25">
        <v>285.36</v>
      </c>
      <c r="E674" s="25">
        <v>22.06</v>
      </c>
      <c r="F674" s="27">
        <v>0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2.8649693516095347E-3</v>
      </c>
      <c r="O674" s="27">
        <v>0</v>
      </c>
      <c r="P674" s="27">
        <v>2.4793664333967206E-3</v>
      </c>
      <c r="Q674" s="27">
        <v>3.4953397706425754E-3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</row>
    <row r="675" spans="1:27">
      <c r="A675" s="20">
        <v>673</v>
      </c>
      <c r="B675" s="20" t="s">
        <v>205</v>
      </c>
      <c r="C675" s="20" t="s">
        <v>698</v>
      </c>
      <c r="D675" s="25">
        <v>285.72000000000003</v>
      </c>
      <c r="E675" s="25">
        <v>27.1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8.0265779745395359E-4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</row>
    <row r="676" spans="1:27">
      <c r="A676" s="20">
        <v>674</v>
      </c>
      <c r="B676" s="20" t="s">
        <v>205</v>
      </c>
      <c r="C676" s="20" t="s">
        <v>699</v>
      </c>
      <c r="D676" s="25">
        <v>286.32</v>
      </c>
      <c r="E676" s="25">
        <v>18.829999999999998</v>
      </c>
      <c r="F676" s="27">
        <v>0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4.721600959044414E-4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5.4970484309329925E-3</v>
      </c>
    </row>
    <row r="677" spans="1:27">
      <c r="A677" s="20">
        <v>675</v>
      </c>
      <c r="B677" s="20" t="s">
        <v>205</v>
      </c>
      <c r="C677" s="20" t="s">
        <v>700</v>
      </c>
      <c r="D677" s="25">
        <v>286.56</v>
      </c>
      <c r="E677" s="25">
        <v>18.850000000000001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1.0625234292641436E-2</v>
      </c>
      <c r="AA677" s="27">
        <v>3.9720608017064203E-3</v>
      </c>
    </row>
    <row r="678" spans="1:27">
      <c r="A678" s="20">
        <v>676</v>
      </c>
      <c r="B678" s="20" t="s">
        <v>205</v>
      </c>
      <c r="C678" s="20" t="s">
        <v>701</v>
      </c>
      <c r="D678" s="25">
        <v>287.39999999999998</v>
      </c>
      <c r="E678" s="25">
        <v>21.1</v>
      </c>
      <c r="F678" s="27">
        <v>0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1.0939417645834644E-3</v>
      </c>
      <c r="W678" s="27">
        <v>1.3856983702876843E-3</v>
      </c>
      <c r="X678" s="27">
        <v>0</v>
      </c>
      <c r="Y678" s="27">
        <v>0</v>
      </c>
      <c r="Z678" s="27">
        <v>0</v>
      </c>
      <c r="AA678" s="27">
        <v>0</v>
      </c>
    </row>
    <row r="679" spans="1:27">
      <c r="A679" s="20">
        <v>677</v>
      </c>
      <c r="B679" s="20" t="s">
        <v>205</v>
      </c>
      <c r="C679" s="20" t="s">
        <v>702</v>
      </c>
      <c r="D679" s="25">
        <v>287.39999999999998</v>
      </c>
      <c r="E679" s="25">
        <v>25.88</v>
      </c>
      <c r="F679" s="27">
        <v>0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2.4177746201980324E-3</v>
      </c>
      <c r="M679" s="27">
        <v>2.263419776856135E-3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</row>
    <row r="680" spans="1:27">
      <c r="A680" s="20">
        <v>678</v>
      </c>
      <c r="B680" s="20" t="s">
        <v>205</v>
      </c>
      <c r="C680" s="20" t="s">
        <v>703</v>
      </c>
      <c r="D680" s="25">
        <v>287.52</v>
      </c>
      <c r="E680" s="25">
        <v>18.47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1.7301709849005913E-2</v>
      </c>
      <c r="Y680" s="27">
        <v>1.1929708740820347E-2</v>
      </c>
      <c r="Z680" s="27">
        <v>0</v>
      </c>
      <c r="AA680" s="27">
        <v>0</v>
      </c>
    </row>
    <row r="681" spans="1:27">
      <c r="A681" s="20">
        <v>679</v>
      </c>
      <c r="B681" s="20" t="s">
        <v>205</v>
      </c>
      <c r="C681" s="20" t="s">
        <v>704</v>
      </c>
      <c r="D681" s="25">
        <v>287.52</v>
      </c>
      <c r="E681" s="25">
        <v>22.78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1.4086446140116005E-2</v>
      </c>
      <c r="O681" s="27">
        <v>1.5994424890728783E-2</v>
      </c>
      <c r="P681" s="27">
        <v>7.7658317243503618E-3</v>
      </c>
      <c r="Q681" s="27">
        <v>3.1453931983696361E-3</v>
      </c>
      <c r="R681" s="27">
        <v>5.5766576040366413E-4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</row>
    <row r="682" spans="1:27">
      <c r="A682" s="20">
        <v>680</v>
      </c>
      <c r="B682" s="20" t="s">
        <v>205</v>
      </c>
      <c r="C682" s="20" t="s">
        <v>705</v>
      </c>
      <c r="D682" s="25">
        <v>287.64</v>
      </c>
      <c r="E682" s="25">
        <v>26.98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3.5648540787853477E-3</v>
      </c>
      <c r="O682" s="27">
        <v>2.5844082212465656E-3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</row>
    <row r="683" spans="1:27">
      <c r="A683" s="20">
        <v>681</v>
      </c>
      <c r="B683" s="20" t="s">
        <v>205</v>
      </c>
      <c r="C683" s="20" t="s">
        <v>706</v>
      </c>
      <c r="D683" s="25">
        <v>289.44</v>
      </c>
      <c r="E683" s="25">
        <v>26.53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1.1545314465477013E-3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</row>
    <row r="684" spans="1:27">
      <c r="A684" s="20">
        <v>682</v>
      </c>
      <c r="B684" s="20" t="s">
        <v>205</v>
      </c>
      <c r="C684" s="20" t="s">
        <v>707</v>
      </c>
      <c r="D684" s="25">
        <v>290.16000000000003</v>
      </c>
      <c r="E684" s="25">
        <v>14.77</v>
      </c>
      <c r="F684" s="27">
        <v>0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2.2475176359853014E-3</v>
      </c>
      <c r="Y684" s="27">
        <v>0</v>
      </c>
      <c r="Z684" s="27">
        <v>0</v>
      </c>
      <c r="AA684" s="27">
        <v>0</v>
      </c>
    </row>
    <row r="685" spans="1:27">
      <c r="A685" s="20">
        <v>683</v>
      </c>
      <c r="B685" s="20" t="s">
        <v>205</v>
      </c>
      <c r="C685" s="20" t="s">
        <v>708</v>
      </c>
      <c r="D685" s="25">
        <v>291.36</v>
      </c>
      <c r="E685" s="25">
        <v>13.92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0</v>
      </c>
      <c r="P685" s="27">
        <v>2.1190644147503993E-3</v>
      </c>
      <c r="Q685" s="27">
        <v>3.2314096898778976E-3</v>
      </c>
      <c r="R685" s="27">
        <v>2.5654420140088244E-2</v>
      </c>
      <c r="S685" s="27">
        <v>2.567307912190896E-2</v>
      </c>
      <c r="T685" s="27">
        <v>0</v>
      </c>
      <c r="U685" s="27">
        <v>0</v>
      </c>
      <c r="V685" s="27">
        <v>4.3947590815693995E-3</v>
      </c>
      <c r="W685" s="27">
        <v>7.5351339951127529E-3</v>
      </c>
      <c r="X685" s="27">
        <v>0</v>
      </c>
      <c r="Y685" s="27">
        <v>0</v>
      </c>
      <c r="Z685" s="27">
        <v>0</v>
      </c>
      <c r="AA685" s="27">
        <v>0</v>
      </c>
    </row>
    <row r="686" spans="1:27">
      <c r="A686" s="20">
        <v>684</v>
      </c>
      <c r="B686" s="20" t="s">
        <v>205</v>
      </c>
      <c r="C686" s="20" t="s">
        <v>709</v>
      </c>
      <c r="D686" s="25">
        <v>291.48</v>
      </c>
      <c r="E686" s="25">
        <v>25.1</v>
      </c>
      <c r="F686" s="27">
        <v>0</v>
      </c>
      <c r="G686" s="27">
        <v>0</v>
      </c>
      <c r="H686" s="27">
        <v>1.3131882127517696E-3</v>
      </c>
      <c r="I686" s="27">
        <v>1.990402732537869E-3</v>
      </c>
      <c r="J686" s="27">
        <v>6.6542111333912522E-4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</row>
    <row r="687" spans="1:27">
      <c r="A687" s="20">
        <v>685</v>
      </c>
      <c r="B687" s="20" t="s">
        <v>205</v>
      </c>
      <c r="C687" s="20" t="s">
        <v>710</v>
      </c>
      <c r="D687" s="25">
        <v>295.56</v>
      </c>
      <c r="E687" s="25">
        <v>24.49</v>
      </c>
      <c r="F687" s="27">
        <v>0</v>
      </c>
      <c r="G687" s="27">
        <v>0</v>
      </c>
      <c r="H687" s="27">
        <v>1.4786172340760175E-3</v>
      </c>
      <c r="I687" s="27">
        <v>1.3915806663933217E-3</v>
      </c>
      <c r="J687" s="27">
        <v>2.550235086226598E-3</v>
      </c>
      <c r="K687" s="27">
        <v>2.7593729563793103E-3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</row>
    <row r="688" spans="1:27">
      <c r="A688" s="20">
        <v>686</v>
      </c>
      <c r="B688" s="20" t="s">
        <v>205</v>
      </c>
      <c r="C688" s="20" t="s">
        <v>711</v>
      </c>
      <c r="D688" s="25">
        <v>299.39999999999998</v>
      </c>
      <c r="E688" s="25">
        <v>25.07</v>
      </c>
      <c r="F688" s="27">
        <v>0</v>
      </c>
      <c r="G688" s="27">
        <v>0</v>
      </c>
      <c r="H688" s="27">
        <v>0</v>
      </c>
      <c r="I688" s="27">
        <v>0</v>
      </c>
      <c r="J688" s="27">
        <v>3.6833840041190827E-3</v>
      </c>
      <c r="K688" s="27">
        <v>4.2407944481219996E-3</v>
      </c>
      <c r="L688" s="27">
        <v>6.7737555592224385E-3</v>
      </c>
      <c r="M688" s="27">
        <v>5.7081025919487579E-3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</row>
    <row r="689" spans="1:27">
      <c r="A689" s="20">
        <v>687</v>
      </c>
      <c r="B689" s="20" t="s">
        <v>205</v>
      </c>
      <c r="C689" s="20" t="s">
        <v>712</v>
      </c>
      <c r="D689" s="25">
        <v>301.08</v>
      </c>
      <c r="E689" s="25">
        <v>18.690000000000001</v>
      </c>
      <c r="F689" s="27">
        <v>0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1.2260746399387998E-3</v>
      </c>
      <c r="T689" s="27">
        <v>1.4457170956049851E-3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</row>
    <row r="690" spans="1:27">
      <c r="A690" s="20">
        <v>688</v>
      </c>
      <c r="B690" s="20" t="s">
        <v>205</v>
      </c>
      <c r="C690" s="20" t="s">
        <v>713</v>
      </c>
      <c r="D690" s="25">
        <v>301.08</v>
      </c>
      <c r="E690" s="25">
        <v>27.19</v>
      </c>
      <c r="F690" s="27">
        <v>0</v>
      </c>
      <c r="G690" s="27">
        <v>2.5667890714100713E-3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1.1759396829768977E-3</v>
      </c>
      <c r="AA690" s="27">
        <v>0</v>
      </c>
    </row>
    <row r="691" spans="1:27">
      <c r="A691" s="20">
        <v>689</v>
      </c>
      <c r="B691" s="20" t="s">
        <v>205</v>
      </c>
      <c r="C691" s="20" t="s">
        <v>714</v>
      </c>
      <c r="D691" s="25">
        <v>301.2</v>
      </c>
      <c r="E691" s="25">
        <v>22.72</v>
      </c>
      <c r="F691" s="27">
        <v>0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4.766662488153154E-4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</row>
    <row r="692" spans="1:27">
      <c r="A692" s="20">
        <v>690</v>
      </c>
      <c r="B692" s="20" t="s">
        <v>205</v>
      </c>
      <c r="C692" s="20" t="s">
        <v>715</v>
      </c>
      <c r="D692" s="25">
        <v>301.32</v>
      </c>
      <c r="E692" s="25">
        <v>24.36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1.0934029107960687E-2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</row>
    <row r="693" spans="1:27">
      <c r="A693" s="20">
        <v>691</v>
      </c>
      <c r="B693" s="20" t="s">
        <v>205</v>
      </c>
      <c r="C693" s="20" t="s">
        <v>716</v>
      </c>
      <c r="D693" s="25">
        <v>301.44</v>
      </c>
      <c r="E693" s="25">
        <v>22.72</v>
      </c>
      <c r="F693" s="27">
        <v>0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7.6480030932004576E-4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</row>
    <row r="694" spans="1:27">
      <c r="A694" s="20">
        <v>692</v>
      </c>
      <c r="B694" s="20" t="s">
        <v>205</v>
      </c>
      <c r="C694" s="20" t="s">
        <v>717</v>
      </c>
      <c r="D694" s="25">
        <v>301.44</v>
      </c>
      <c r="E694" s="25">
        <v>27.16</v>
      </c>
      <c r="F694" s="27">
        <v>9.2631763975398757E-3</v>
      </c>
      <c r="G694" s="27">
        <v>6.4734126269249933E-3</v>
      </c>
      <c r="H694" s="27">
        <v>4.1366271467006771E-3</v>
      </c>
      <c r="I694" s="27">
        <v>4.9758547487183027E-3</v>
      </c>
      <c r="J694" s="27">
        <v>2.4519824030178679E-3</v>
      </c>
      <c r="K694" s="27">
        <v>2.213543665477631E-3</v>
      </c>
      <c r="L694" s="27">
        <v>0</v>
      </c>
      <c r="M694" s="27">
        <v>0</v>
      </c>
      <c r="N694" s="27">
        <v>0</v>
      </c>
      <c r="O694" s="27">
        <v>0</v>
      </c>
      <c r="P694" s="27">
        <v>4.1831675046225458E-4</v>
      </c>
      <c r="Q694" s="27">
        <v>0</v>
      </c>
      <c r="R694" s="27">
        <v>0</v>
      </c>
      <c r="S694" s="27">
        <v>0</v>
      </c>
      <c r="T694" s="27">
        <v>2.5575338528157244E-4</v>
      </c>
      <c r="U694" s="27">
        <v>0</v>
      </c>
      <c r="V694" s="27">
        <v>1.8623056140197776E-3</v>
      </c>
      <c r="W694" s="27">
        <v>2.0694420683260801E-4</v>
      </c>
      <c r="X694" s="27">
        <v>0</v>
      </c>
      <c r="Y694" s="27">
        <v>1.8828157822201371E-3</v>
      </c>
      <c r="Z694" s="27">
        <v>5.5650832780764249E-3</v>
      </c>
      <c r="AA694" s="27">
        <v>0</v>
      </c>
    </row>
    <row r="695" spans="1:27">
      <c r="A695" s="20">
        <v>693</v>
      </c>
      <c r="B695" s="20" t="s">
        <v>205</v>
      </c>
      <c r="C695" s="20" t="s">
        <v>718</v>
      </c>
      <c r="D695" s="25">
        <v>301.56</v>
      </c>
      <c r="E695" s="25">
        <v>16.43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5.4837382658754338E-3</v>
      </c>
      <c r="Z695" s="27">
        <v>0</v>
      </c>
      <c r="AA695" s="27">
        <v>0</v>
      </c>
    </row>
    <row r="696" spans="1:27">
      <c r="A696" s="20">
        <v>694</v>
      </c>
      <c r="B696" s="20" t="s">
        <v>205</v>
      </c>
      <c r="C696" s="20" t="s">
        <v>719</v>
      </c>
      <c r="D696" s="25">
        <v>301.56</v>
      </c>
      <c r="E696" s="25">
        <v>24.36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1.1351995973827167E-4</v>
      </c>
      <c r="L696" s="27">
        <v>0</v>
      </c>
      <c r="M696" s="27">
        <v>1.1396200685570569E-2</v>
      </c>
      <c r="N696" s="27">
        <v>1.4203313848638318E-2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</row>
    <row r="697" spans="1:27">
      <c r="A697" s="20">
        <v>695</v>
      </c>
      <c r="B697" s="20" t="s">
        <v>205</v>
      </c>
      <c r="C697" s="20" t="s">
        <v>720</v>
      </c>
      <c r="D697" s="25">
        <v>301.56</v>
      </c>
      <c r="E697" s="25">
        <v>25.08</v>
      </c>
      <c r="F697" s="27">
        <v>0</v>
      </c>
      <c r="G697" s="27">
        <v>0</v>
      </c>
      <c r="H697" s="27">
        <v>0</v>
      </c>
      <c r="I697" s="27">
        <v>0</v>
      </c>
      <c r="J697" s="27">
        <v>0</v>
      </c>
      <c r="K697" s="27">
        <v>0</v>
      </c>
      <c r="L697" s="27">
        <v>1.3280308182985427E-3</v>
      </c>
      <c r="M697" s="27">
        <v>0</v>
      </c>
      <c r="N697" s="27">
        <v>0</v>
      </c>
      <c r="O697" s="27">
        <v>8.8195466768203358E-4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</row>
    <row r="698" spans="1:27">
      <c r="A698" s="20">
        <v>696</v>
      </c>
      <c r="B698" s="20" t="s">
        <v>205</v>
      </c>
      <c r="C698" s="20" t="s">
        <v>721</v>
      </c>
      <c r="D698" s="25">
        <v>303.12</v>
      </c>
      <c r="E698" s="25">
        <v>16.739999999999998</v>
      </c>
      <c r="F698" s="27">
        <v>0</v>
      </c>
      <c r="G698" s="27">
        <v>0</v>
      </c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1.1499171209358107E-3</v>
      </c>
      <c r="AA698" s="27">
        <v>0</v>
      </c>
    </row>
    <row r="699" spans="1:27">
      <c r="A699" s="20">
        <v>697</v>
      </c>
      <c r="B699" s="20" t="s">
        <v>205</v>
      </c>
      <c r="C699" s="20" t="s">
        <v>722</v>
      </c>
      <c r="D699" s="25">
        <v>305.52</v>
      </c>
      <c r="E699" s="25">
        <v>18.5</v>
      </c>
      <c r="F699" s="27">
        <v>0</v>
      </c>
      <c r="G699" s="27">
        <v>0</v>
      </c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1.6362080422014282E-2</v>
      </c>
      <c r="Y699" s="27">
        <v>1.943458621831522E-2</v>
      </c>
      <c r="Z699" s="27">
        <v>0</v>
      </c>
      <c r="AA699" s="27">
        <v>0</v>
      </c>
    </row>
    <row r="700" spans="1:27">
      <c r="A700" s="20">
        <v>698</v>
      </c>
      <c r="B700" s="20" t="s">
        <v>205</v>
      </c>
      <c r="C700" s="20" t="s">
        <v>723</v>
      </c>
      <c r="D700" s="25">
        <v>309.48</v>
      </c>
      <c r="E700" s="25">
        <v>16.3</v>
      </c>
      <c r="F700" s="27">
        <v>0</v>
      </c>
      <c r="G700" s="27">
        <v>0</v>
      </c>
      <c r="H700" s="27">
        <v>9.595647901035376E-4</v>
      </c>
      <c r="I700" s="27">
        <v>1.0733248444004014E-3</v>
      </c>
      <c r="J700" s="27">
        <v>1.0298336929368047E-3</v>
      </c>
      <c r="K700" s="27">
        <v>1.413973830353897E-3</v>
      </c>
      <c r="L700" s="27">
        <v>9.7305750859764148E-4</v>
      </c>
      <c r="M700" s="27">
        <v>0</v>
      </c>
      <c r="N700" s="27">
        <v>2.097072677397391E-3</v>
      </c>
      <c r="O700" s="27">
        <v>1.8047564805557645E-3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2.128062142845011E-3</v>
      </c>
      <c r="X700" s="27">
        <v>0</v>
      </c>
      <c r="Y700" s="27">
        <v>5.4604808645420332E-4</v>
      </c>
      <c r="Z700" s="27">
        <v>0</v>
      </c>
      <c r="AA700" s="27">
        <v>1.3568609096068949E-3</v>
      </c>
    </row>
    <row r="701" spans="1:27">
      <c r="A701" s="20">
        <v>699</v>
      </c>
      <c r="B701" s="20" t="s">
        <v>205</v>
      </c>
      <c r="C701" s="20" t="s">
        <v>724</v>
      </c>
      <c r="D701" s="25">
        <v>309.48</v>
      </c>
      <c r="E701" s="25">
        <v>24.26</v>
      </c>
      <c r="F701" s="27">
        <v>0</v>
      </c>
      <c r="G701" s="27">
        <v>0</v>
      </c>
      <c r="H701" s="27">
        <v>0</v>
      </c>
      <c r="I701" s="27">
        <v>0</v>
      </c>
      <c r="J701" s="27">
        <v>2.6857999483300434E-3</v>
      </c>
      <c r="K701" s="27">
        <v>2.8322271871096972E-3</v>
      </c>
      <c r="L701" s="27">
        <v>2.1936921445960627E-3</v>
      </c>
      <c r="M701" s="27">
        <v>2.5975253963629835E-3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</row>
    <row r="702" spans="1:27">
      <c r="A702" s="20">
        <v>700</v>
      </c>
      <c r="B702" s="20" t="s">
        <v>205</v>
      </c>
      <c r="C702" s="20" t="s">
        <v>725</v>
      </c>
      <c r="D702" s="25">
        <v>309.60000000000002</v>
      </c>
      <c r="E702" s="25">
        <v>16.78</v>
      </c>
      <c r="F702" s="27">
        <v>0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1.2984402637372138E-3</v>
      </c>
      <c r="U702" s="27">
        <v>1.5503813379449467E-3</v>
      </c>
      <c r="V702" s="27">
        <v>3.3631233354504048E-2</v>
      </c>
      <c r="W702" s="27">
        <v>1.1719649951702488E-2</v>
      </c>
      <c r="X702" s="27">
        <v>0</v>
      </c>
      <c r="Y702" s="27">
        <v>0</v>
      </c>
      <c r="Z702" s="27">
        <v>0</v>
      </c>
      <c r="AA702" s="27">
        <v>0</v>
      </c>
    </row>
    <row r="703" spans="1:27">
      <c r="A703" s="20">
        <v>701</v>
      </c>
      <c r="B703" s="20" t="s">
        <v>205</v>
      </c>
      <c r="C703" s="20" t="s">
        <v>726</v>
      </c>
      <c r="D703" s="25">
        <v>311.39999999999998</v>
      </c>
      <c r="E703" s="25">
        <v>24.31</v>
      </c>
      <c r="F703" s="27">
        <v>0</v>
      </c>
      <c r="G703" s="27">
        <v>0</v>
      </c>
      <c r="H703" s="27">
        <v>7.2652183278106201E-5</v>
      </c>
      <c r="I703" s="27">
        <v>3.1396233578722343E-4</v>
      </c>
      <c r="J703" s="27">
        <v>3.2136674496661868E-2</v>
      </c>
      <c r="K703" s="27">
        <v>3.4020115199897782E-2</v>
      </c>
      <c r="L703" s="27">
        <v>2.5907715261895718E-2</v>
      </c>
      <c r="M703" s="27">
        <v>2.8796537757379188E-2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0</v>
      </c>
      <c r="AA703" s="27">
        <v>0</v>
      </c>
    </row>
    <row r="704" spans="1:27">
      <c r="A704" s="20">
        <v>702</v>
      </c>
      <c r="B704" s="20" t="s">
        <v>205</v>
      </c>
      <c r="C704" s="20" t="s">
        <v>727</v>
      </c>
      <c r="D704" s="25">
        <v>311.52</v>
      </c>
      <c r="E704" s="25">
        <v>26.62</v>
      </c>
      <c r="F704" s="27">
        <v>0</v>
      </c>
      <c r="G704" s="27">
        <v>0</v>
      </c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5.9374905672987862E-3</v>
      </c>
      <c r="U704" s="27">
        <v>1.5438396445358962E-3</v>
      </c>
      <c r="V704" s="27">
        <v>1.8883518251872123E-3</v>
      </c>
      <c r="W704" s="27">
        <v>2.8002504901227733E-3</v>
      </c>
      <c r="X704" s="27">
        <v>9.9558957953246679E-4</v>
      </c>
      <c r="Y704" s="27">
        <v>0</v>
      </c>
      <c r="Z704" s="27">
        <v>0</v>
      </c>
      <c r="AA704" s="27">
        <v>0</v>
      </c>
    </row>
    <row r="705" spans="1:27">
      <c r="A705" s="20">
        <v>703</v>
      </c>
      <c r="B705" s="20" t="s">
        <v>205</v>
      </c>
      <c r="C705" s="20" t="s">
        <v>728</v>
      </c>
      <c r="D705" s="25">
        <v>311.64</v>
      </c>
      <c r="E705" s="25">
        <v>26.41</v>
      </c>
      <c r="F705" s="27">
        <v>3.4834433692624692E-2</v>
      </c>
      <c r="G705" s="27">
        <v>2.0172514864906923E-2</v>
      </c>
      <c r="H705" s="27">
        <v>0</v>
      </c>
      <c r="I705" s="27">
        <v>0</v>
      </c>
      <c r="J705" s="27">
        <v>2.1577059841917205E-4</v>
      </c>
      <c r="K705" s="27">
        <v>0</v>
      </c>
      <c r="L705" s="27">
        <v>1.7505530198907358E-4</v>
      </c>
      <c r="M705" s="27">
        <v>6.6306149646616717E-4</v>
      </c>
      <c r="N705" s="27">
        <v>1.4843270730987518E-4</v>
      </c>
      <c r="O705" s="27">
        <v>0</v>
      </c>
      <c r="P705" s="27">
        <v>0</v>
      </c>
      <c r="Q705" s="27">
        <v>3.1167681279080451E-3</v>
      </c>
      <c r="R705" s="27">
        <v>6.7253534839457115E-3</v>
      </c>
      <c r="S705" s="27">
        <v>0</v>
      </c>
      <c r="T705" s="27">
        <v>0</v>
      </c>
      <c r="U705" s="27">
        <v>0</v>
      </c>
      <c r="V705" s="27">
        <v>2.1480000874843398E-3</v>
      </c>
      <c r="W705" s="27">
        <v>9.3152484268274709E-3</v>
      </c>
      <c r="X705" s="27">
        <v>1.1744022079249407E-2</v>
      </c>
      <c r="Y705" s="27">
        <v>3.3519607656626135E-2</v>
      </c>
      <c r="Z705" s="27">
        <v>2.3136655105672532E-2</v>
      </c>
      <c r="AA705" s="27">
        <v>2.5884258464181253E-2</v>
      </c>
    </row>
    <row r="706" spans="1:27">
      <c r="A706" s="20">
        <v>704</v>
      </c>
      <c r="B706" s="20" t="s">
        <v>205</v>
      </c>
      <c r="C706" s="20" t="s">
        <v>729</v>
      </c>
      <c r="D706" s="25">
        <v>312.12</v>
      </c>
      <c r="E706" s="25">
        <v>24.31</v>
      </c>
      <c r="F706" s="27">
        <v>0</v>
      </c>
      <c r="G706" s="27">
        <v>0</v>
      </c>
      <c r="H706" s="27">
        <v>0</v>
      </c>
      <c r="I706" s="27">
        <v>0</v>
      </c>
      <c r="J706" s="27">
        <v>3.4118347794853546E-3</v>
      </c>
      <c r="K706" s="27">
        <v>0</v>
      </c>
      <c r="L706" s="27">
        <v>2.5978124991786833E-3</v>
      </c>
      <c r="M706" s="27">
        <v>0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</row>
    <row r="707" spans="1:27">
      <c r="A707" s="20">
        <v>705</v>
      </c>
      <c r="B707" s="20" t="s">
        <v>205</v>
      </c>
      <c r="C707" s="20" t="s">
        <v>730</v>
      </c>
      <c r="D707" s="25">
        <v>313.08</v>
      </c>
      <c r="E707" s="25">
        <v>18.88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2.9583051613479047E-4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</row>
    <row r="708" spans="1:27">
      <c r="A708" s="20">
        <v>706</v>
      </c>
      <c r="B708" s="20" t="s">
        <v>205</v>
      </c>
      <c r="C708" s="20" t="s">
        <v>731</v>
      </c>
      <c r="D708" s="25">
        <v>315.24</v>
      </c>
      <c r="E708" s="25">
        <v>25.25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3.3342563289762645E-3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</row>
    <row r="709" spans="1:27">
      <c r="A709" s="20">
        <v>707</v>
      </c>
      <c r="B709" s="20" t="s">
        <v>205</v>
      </c>
      <c r="C709" s="20" t="s">
        <v>732</v>
      </c>
      <c r="D709" s="25">
        <v>315.48</v>
      </c>
      <c r="E709" s="25">
        <v>22.78</v>
      </c>
      <c r="F709" s="27">
        <v>0</v>
      </c>
      <c r="G709" s="27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2.5516766764329051E-2</v>
      </c>
      <c r="O709" s="27">
        <v>3.0712284004695882E-2</v>
      </c>
      <c r="P709" s="27">
        <v>7.3392027891425226E-3</v>
      </c>
      <c r="Q709" s="27">
        <v>5.6082128459136278E-3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0</v>
      </c>
      <c r="AA709" s="27">
        <v>0</v>
      </c>
    </row>
    <row r="710" spans="1:27">
      <c r="A710" s="20">
        <v>708</v>
      </c>
      <c r="B710" s="20" t="s">
        <v>205</v>
      </c>
      <c r="C710" s="20" t="s">
        <v>733</v>
      </c>
      <c r="D710" s="25">
        <v>315.48</v>
      </c>
      <c r="E710" s="25">
        <v>25.2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1.3223992649203178E-2</v>
      </c>
      <c r="M710" s="27">
        <v>1.593154146602099E-2</v>
      </c>
      <c r="N710" s="27">
        <v>8.720141473857617E-3</v>
      </c>
      <c r="O710" s="27">
        <v>5.5447679500003006E-3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0</v>
      </c>
      <c r="AA710" s="27">
        <v>0</v>
      </c>
    </row>
    <row r="711" spans="1:27">
      <c r="A711" s="20">
        <v>709</v>
      </c>
      <c r="B711" s="20" t="s">
        <v>205</v>
      </c>
      <c r="C711" s="20" t="s">
        <v>734</v>
      </c>
      <c r="D711" s="25">
        <v>316.44</v>
      </c>
      <c r="E711" s="25">
        <v>25.2</v>
      </c>
      <c r="F711" s="27">
        <v>0</v>
      </c>
      <c r="G711" s="27">
        <v>0</v>
      </c>
      <c r="H711" s="27">
        <v>0</v>
      </c>
      <c r="I711" s="27">
        <v>0</v>
      </c>
      <c r="J711" s="27">
        <v>0</v>
      </c>
      <c r="K711" s="27">
        <v>0</v>
      </c>
      <c r="L711" s="27">
        <v>2.5307273705824245E-3</v>
      </c>
      <c r="M711" s="27">
        <v>1.8375019995841046E-3</v>
      </c>
      <c r="N711" s="27">
        <v>1.2611928195316927E-3</v>
      </c>
      <c r="O711" s="27">
        <v>7.929901146458239E-4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</row>
    <row r="712" spans="1:27">
      <c r="A712" s="20">
        <v>710</v>
      </c>
      <c r="B712" s="20" t="s">
        <v>205</v>
      </c>
      <c r="C712" s="20" t="s">
        <v>735</v>
      </c>
      <c r="D712" s="25">
        <v>317.04000000000002</v>
      </c>
      <c r="E712" s="25">
        <v>22.78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6.7164113169638237E-4</v>
      </c>
      <c r="O712" s="27">
        <v>3.0489395814619919E-4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</row>
    <row r="713" spans="1:27">
      <c r="A713" s="20">
        <v>711</v>
      </c>
      <c r="B713" s="20" t="s">
        <v>205</v>
      </c>
      <c r="C713" s="20" t="s">
        <v>736</v>
      </c>
      <c r="D713" s="25">
        <v>317.27999999999997</v>
      </c>
      <c r="E713" s="25">
        <v>26.58</v>
      </c>
      <c r="F713" s="27">
        <v>0</v>
      </c>
      <c r="G713" s="27">
        <v>0</v>
      </c>
      <c r="H713" s="27">
        <v>0</v>
      </c>
      <c r="I713" s="27">
        <v>0</v>
      </c>
      <c r="J713" s="27">
        <v>5.715200848164817E-4</v>
      </c>
      <c r="K713" s="27">
        <v>0</v>
      </c>
      <c r="L713" s="27">
        <v>7.1501692275832555E-4</v>
      </c>
      <c r="M713" s="27">
        <v>5.2596678291004972E-4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0</v>
      </c>
      <c r="AA713" s="27">
        <v>0</v>
      </c>
    </row>
    <row r="714" spans="1:27">
      <c r="A714" s="20">
        <v>712</v>
      </c>
      <c r="B714" s="20" t="s">
        <v>205</v>
      </c>
      <c r="C714" s="20" t="s">
        <v>737</v>
      </c>
      <c r="D714" s="25">
        <v>317.64</v>
      </c>
      <c r="E714" s="25">
        <v>26.66</v>
      </c>
      <c r="F714" s="27">
        <v>0</v>
      </c>
      <c r="G714" s="27">
        <v>0</v>
      </c>
      <c r="H714" s="27">
        <v>0</v>
      </c>
      <c r="I714" s="27">
        <v>0</v>
      </c>
      <c r="J714" s="27">
        <v>1.813923578283074E-3</v>
      </c>
      <c r="K714" s="27">
        <v>2.5712892340352136E-3</v>
      </c>
      <c r="L714" s="27">
        <v>1.5459062882975999E-3</v>
      </c>
      <c r="M714" s="27">
        <v>1.2924625142999484E-3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0</v>
      </c>
    </row>
    <row r="715" spans="1:27">
      <c r="A715" s="20">
        <v>713</v>
      </c>
      <c r="B715" s="20" t="s">
        <v>205</v>
      </c>
      <c r="C715" s="20" t="s">
        <v>738</v>
      </c>
      <c r="D715" s="25">
        <v>318</v>
      </c>
      <c r="E715" s="25">
        <v>16.37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9.5962292756402638E-4</v>
      </c>
      <c r="Z715" s="27">
        <v>0</v>
      </c>
      <c r="AA715" s="27">
        <v>0</v>
      </c>
    </row>
    <row r="716" spans="1:27">
      <c r="A716" s="20">
        <v>714</v>
      </c>
      <c r="B716" s="20" t="s">
        <v>205</v>
      </c>
      <c r="C716" s="20" t="s">
        <v>739</v>
      </c>
      <c r="D716" s="25">
        <v>319.44</v>
      </c>
      <c r="E716" s="25">
        <v>21.9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6.1016872087537666E-4</v>
      </c>
      <c r="M716" s="27">
        <v>7.9039639272618758E-4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0</v>
      </c>
      <c r="Z716" s="27">
        <v>0</v>
      </c>
      <c r="AA716" s="27">
        <v>0</v>
      </c>
    </row>
    <row r="717" spans="1:27">
      <c r="A717" s="20">
        <v>715</v>
      </c>
      <c r="B717" s="20" t="s">
        <v>205</v>
      </c>
      <c r="C717" s="20" t="s">
        <v>740</v>
      </c>
      <c r="D717" s="25">
        <v>319.44</v>
      </c>
      <c r="E717" s="25">
        <v>26.19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3.6218874329491747E-4</v>
      </c>
      <c r="O717" s="27">
        <v>7.6181192680779342E-4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</row>
    <row r="718" spans="1:27">
      <c r="A718" s="20">
        <v>716</v>
      </c>
      <c r="B718" s="20" t="s">
        <v>205</v>
      </c>
      <c r="C718" s="20" t="s">
        <v>741</v>
      </c>
      <c r="D718" s="25">
        <v>319.56</v>
      </c>
      <c r="E718" s="25">
        <v>25.36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1.6158397359147512E-2</v>
      </c>
      <c r="M718" s="27">
        <v>1.5482322700587494E-2</v>
      </c>
      <c r="N718" s="27">
        <v>4.3656675834050052E-4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</row>
    <row r="719" spans="1:27">
      <c r="A719" s="20">
        <v>717</v>
      </c>
      <c r="B719" s="20" t="s">
        <v>205</v>
      </c>
      <c r="C719" s="20" t="s">
        <v>742</v>
      </c>
      <c r="D719" s="25">
        <v>319.68</v>
      </c>
      <c r="E719" s="25">
        <v>21.9</v>
      </c>
      <c r="F719" s="27">
        <v>0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3.3243675137348109E-4</v>
      </c>
      <c r="M719" s="27">
        <v>0</v>
      </c>
      <c r="N719" s="27">
        <v>0</v>
      </c>
      <c r="O719" s="27">
        <v>0</v>
      </c>
      <c r="P719" s="27">
        <v>0</v>
      </c>
      <c r="Q719" s="27">
        <v>1.0933477844570039E-4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</row>
    <row r="720" spans="1:27">
      <c r="A720" s="20">
        <v>718</v>
      </c>
      <c r="B720" s="20" t="s">
        <v>205</v>
      </c>
      <c r="C720" s="20" t="s">
        <v>743</v>
      </c>
      <c r="D720" s="25">
        <v>319.68</v>
      </c>
      <c r="E720" s="25">
        <v>27.41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1.0321529921124993E-3</v>
      </c>
      <c r="M720" s="27">
        <v>2.2165199302953179E-3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</row>
    <row r="721" spans="1:27">
      <c r="A721" s="20">
        <v>719</v>
      </c>
      <c r="B721" s="20" t="s">
        <v>205</v>
      </c>
      <c r="C721" s="20" t="s">
        <v>744</v>
      </c>
      <c r="D721" s="25">
        <v>319.8</v>
      </c>
      <c r="E721" s="25">
        <v>26.19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1.0086955291867654E-3</v>
      </c>
      <c r="O721" s="27">
        <v>8.4882090214155527E-4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</row>
    <row r="722" spans="1:27">
      <c r="A722" s="20">
        <v>720</v>
      </c>
      <c r="B722" s="20" t="s">
        <v>205</v>
      </c>
      <c r="C722" s="20" t="s">
        <v>745</v>
      </c>
      <c r="D722" s="25">
        <v>321.60000000000002</v>
      </c>
      <c r="E722" s="25">
        <v>26.63</v>
      </c>
      <c r="F722" s="27">
        <v>0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1.1797676680396923E-2</v>
      </c>
    </row>
    <row r="723" spans="1:27">
      <c r="A723" s="20">
        <v>721</v>
      </c>
      <c r="B723" s="20" t="s">
        <v>205</v>
      </c>
      <c r="C723" s="20" t="s">
        <v>746</v>
      </c>
      <c r="D723" s="25">
        <v>321.83999999999997</v>
      </c>
      <c r="E723" s="25">
        <v>26.77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4.2445241393626529E-3</v>
      </c>
      <c r="X723" s="27">
        <v>1.3011447496043249E-2</v>
      </c>
      <c r="Y723" s="27">
        <v>3.6193186815683615E-3</v>
      </c>
      <c r="Z723" s="27">
        <v>1.8444975428209213E-3</v>
      </c>
      <c r="AA723" s="27">
        <v>6.1321825574871423E-3</v>
      </c>
    </row>
    <row r="724" spans="1:27">
      <c r="A724" s="20">
        <v>722</v>
      </c>
      <c r="B724" s="20" t="s">
        <v>205</v>
      </c>
      <c r="C724" s="20" t="s">
        <v>747</v>
      </c>
      <c r="D724" s="25">
        <v>323.27999999999997</v>
      </c>
      <c r="E724" s="25">
        <v>14.35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1.0708129092195607E-3</v>
      </c>
      <c r="V724" s="27">
        <v>0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</row>
    <row r="725" spans="1:27">
      <c r="A725" s="20">
        <v>723</v>
      </c>
      <c r="B725" s="20" t="s">
        <v>205</v>
      </c>
      <c r="C725" s="20" t="s">
        <v>748</v>
      </c>
      <c r="D725" s="25">
        <v>323.52</v>
      </c>
      <c r="E725" s="25">
        <v>18.440000000000001</v>
      </c>
      <c r="F725" s="27">
        <v>0</v>
      </c>
      <c r="G725" s="27">
        <v>0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7.3012521281061683E-3</v>
      </c>
      <c r="Y725" s="27">
        <v>1.3276450243492454E-2</v>
      </c>
      <c r="Z725" s="27">
        <v>0</v>
      </c>
      <c r="AA725" s="27">
        <v>0</v>
      </c>
    </row>
    <row r="726" spans="1:27">
      <c r="A726" s="20">
        <v>724</v>
      </c>
      <c r="B726" s="20" t="s">
        <v>205</v>
      </c>
      <c r="C726" s="20" t="s">
        <v>749</v>
      </c>
      <c r="D726" s="25">
        <v>325.32</v>
      </c>
      <c r="E726" s="25">
        <v>22.3</v>
      </c>
      <c r="F726" s="27">
        <v>0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1.2948247174880889E-3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</row>
    <row r="727" spans="1:27">
      <c r="A727" s="20">
        <v>725</v>
      </c>
      <c r="B727" s="20" t="s">
        <v>205</v>
      </c>
      <c r="C727" s="20" t="s">
        <v>750</v>
      </c>
      <c r="D727" s="25">
        <v>326.27999999999997</v>
      </c>
      <c r="E727" s="25">
        <v>16.46</v>
      </c>
      <c r="F727" s="27">
        <v>0</v>
      </c>
      <c r="G727" s="27">
        <v>1.0993513373389848E-3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</row>
    <row r="728" spans="1:27">
      <c r="A728" s="20">
        <v>726</v>
      </c>
      <c r="B728" s="20" t="s">
        <v>205</v>
      </c>
      <c r="C728" s="20" t="s">
        <v>751</v>
      </c>
      <c r="D728" s="25">
        <v>326.5446</v>
      </c>
      <c r="E728" s="25">
        <v>25.77</v>
      </c>
      <c r="F728" s="27">
        <v>0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1.185737836122571E-4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</row>
    <row r="729" spans="1:27">
      <c r="A729" s="20">
        <v>727</v>
      </c>
      <c r="B729" s="20" t="s">
        <v>205</v>
      </c>
      <c r="C729" s="20" t="s">
        <v>752</v>
      </c>
      <c r="D729" s="25">
        <v>326.76</v>
      </c>
      <c r="E729" s="25">
        <v>16.260000000000002</v>
      </c>
      <c r="F729" s="27">
        <v>1.9026212643192603E-4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1.6589536816939021E-4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1.6394447774459769E-4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</row>
    <row r="730" spans="1:27">
      <c r="A730" s="20">
        <v>728</v>
      </c>
      <c r="B730" s="20" t="s">
        <v>205</v>
      </c>
      <c r="C730" s="20" t="s">
        <v>753</v>
      </c>
      <c r="D730" s="25">
        <v>331.56</v>
      </c>
      <c r="E730" s="25">
        <v>24.8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4.9832161491570022E-3</v>
      </c>
      <c r="M730" s="27">
        <v>4.9050601614059747E-3</v>
      </c>
      <c r="N730" s="27">
        <v>8.8380514855154659E-4</v>
      </c>
      <c r="O730" s="27">
        <v>8.5377557046253873E-4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</row>
    <row r="731" spans="1:27">
      <c r="A731" s="20">
        <v>729</v>
      </c>
      <c r="B731" s="20" t="s">
        <v>205</v>
      </c>
      <c r="C731" s="20" t="s">
        <v>754</v>
      </c>
      <c r="D731" s="25">
        <v>331.56</v>
      </c>
      <c r="E731" s="25">
        <v>25.39</v>
      </c>
      <c r="F731" s="27">
        <v>0</v>
      </c>
      <c r="G731" s="27">
        <v>0</v>
      </c>
      <c r="H731" s="27">
        <v>0</v>
      </c>
      <c r="I731" s="27">
        <v>1.2094649395430111E-2</v>
      </c>
      <c r="J731" s="27">
        <v>9.7786888429392729E-3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</row>
    <row r="732" spans="1:27">
      <c r="A732" s="20">
        <v>730</v>
      </c>
      <c r="B732" s="20" t="s">
        <v>205</v>
      </c>
      <c r="C732" s="20" t="s">
        <v>755</v>
      </c>
      <c r="D732" s="25">
        <v>333.6</v>
      </c>
      <c r="E732" s="25">
        <v>22.77</v>
      </c>
      <c r="F732" s="27">
        <v>0</v>
      </c>
      <c r="G732" s="27">
        <v>0</v>
      </c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1.6106635773313314E-2</v>
      </c>
      <c r="O732" s="27">
        <v>2.1634592744121595E-2</v>
      </c>
      <c r="P732" s="27">
        <v>1.0222087922534928E-2</v>
      </c>
      <c r="Q732" s="27">
        <v>8.0790051087040703E-3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</row>
    <row r="733" spans="1:27">
      <c r="A733" s="20">
        <v>731</v>
      </c>
      <c r="B733" s="20" t="s">
        <v>205</v>
      </c>
      <c r="C733" s="20" t="s">
        <v>756</v>
      </c>
      <c r="D733" s="25">
        <v>336.36</v>
      </c>
      <c r="E733" s="25">
        <v>23.66</v>
      </c>
      <c r="F733" s="27">
        <v>0</v>
      </c>
      <c r="G733" s="27">
        <v>2.0323627476708192E-3</v>
      </c>
      <c r="H733" s="27">
        <v>0</v>
      </c>
      <c r="I733" s="27">
        <v>5.5049732176130184E-2</v>
      </c>
      <c r="J733" s="27">
        <v>4.0534202253457614E-2</v>
      </c>
      <c r="K733" s="27">
        <v>3.3072010168275677E-2</v>
      </c>
      <c r="L733" s="27">
        <v>3.3524249885258373E-2</v>
      </c>
      <c r="M733" s="27">
        <v>0</v>
      </c>
      <c r="N733" s="27">
        <v>0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</row>
    <row r="734" spans="1:27">
      <c r="A734" s="20">
        <v>732</v>
      </c>
      <c r="B734" s="20" t="s">
        <v>205</v>
      </c>
      <c r="C734" s="20" t="s">
        <v>757</v>
      </c>
      <c r="D734" s="25">
        <v>337.08</v>
      </c>
      <c r="E734" s="25">
        <v>23.61</v>
      </c>
      <c r="F734" s="27">
        <v>0</v>
      </c>
      <c r="G734" s="27">
        <v>0</v>
      </c>
      <c r="H734" s="27">
        <v>0</v>
      </c>
      <c r="I734" s="27">
        <v>0</v>
      </c>
      <c r="J734" s="27">
        <v>3.4422858868180602E-3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</row>
    <row r="735" spans="1:27">
      <c r="A735" s="20">
        <v>733</v>
      </c>
      <c r="B735" s="20" t="s">
        <v>205</v>
      </c>
      <c r="C735" s="20" t="s">
        <v>758</v>
      </c>
      <c r="D735" s="25">
        <v>338.88</v>
      </c>
      <c r="E735" s="25">
        <v>26.64</v>
      </c>
      <c r="F735" s="27">
        <v>0</v>
      </c>
      <c r="G735" s="27">
        <v>0</v>
      </c>
      <c r="H735" s="27">
        <v>0</v>
      </c>
      <c r="I735" s="27">
        <v>0</v>
      </c>
      <c r="J735" s="27">
        <v>8.3919350599456552E-5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</row>
    <row r="736" spans="1:27">
      <c r="A736" s="20">
        <v>734</v>
      </c>
      <c r="B736" s="20" t="s">
        <v>205</v>
      </c>
      <c r="C736" s="20" t="s">
        <v>759</v>
      </c>
      <c r="D736" s="25">
        <v>338.88</v>
      </c>
      <c r="E736" s="25">
        <v>26.94</v>
      </c>
      <c r="F736" s="27">
        <v>0</v>
      </c>
      <c r="G736" s="27">
        <v>0</v>
      </c>
      <c r="H736" s="27">
        <v>5.9658896088018989E-3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5.680741139485284E-2</v>
      </c>
      <c r="V736" s="27">
        <v>0.13706126668892837</v>
      </c>
      <c r="W736" s="27">
        <v>4.6060457733308108E-2</v>
      </c>
      <c r="X736" s="27">
        <v>0.16226853966238591</v>
      </c>
      <c r="Y736" s="27">
        <v>0.11947741562988121</v>
      </c>
      <c r="Z736" s="27">
        <v>0.10199950760647264</v>
      </c>
      <c r="AA736" s="27">
        <v>0.14296292577063133</v>
      </c>
    </row>
    <row r="737" spans="1:27">
      <c r="A737" s="20">
        <v>735</v>
      </c>
      <c r="B737" s="20" t="s">
        <v>205</v>
      </c>
      <c r="C737" s="20" t="s">
        <v>760</v>
      </c>
      <c r="D737" s="25">
        <v>339</v>
      </c>
      <c r="E737" s="25">
        <v>27.33</v>
      </c>
      <c r="F737" s="27">
        <v>0</v>
      </c>
      <c r="G737" s="27">
        <v>0</v>
      </c>
      <c r="H737" s="27">
        <v>0</v>
      </c>
      <c r="I737" s="27">
        <v>0</v>
      </c>
      <c r="J737" s="27">
        <v>0</v>
      </c>
      <c r="K737" s="27">
        <v>0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7.3202787498049884E-2</v>
      </c>
      <c r="R737" s="27">
        <v>2.0653930117001101E-2</v>
      </c>
      <c r="S737" s="27">
        <v>3.0219195147753113E-2</v>
      </c>
      <c r="T737" s="27">
        <v>1.448475384594064E-2</v>
      </c>
      <c r="U737" s="27">
        <v>0</v>
      </c>
      <c r="V737" s="27">
        <v>0</v>
      </c>
      <c r="W737" s="27">
        <v>0</v>
      </c>
      <c r="X737" s="27">
        <v>0</v>
      </c>
      <c r="Y737" s="27">
        <v>0</v>
      </c>
      <c r="Z737" s="27">
        <v>0</v>
      </c>
      <c r="AA737" s="27">
        <v>0</v>
      </c>
    </row>
    <row r="738" spans="1:27">
      <c r="A738" s="20">
        <v>736</v>
      </c>
      <c r="B738" s="20" t="s">
        <v>205</v>
      </c>
      <c r="C738" s="20" t="s">
        <v>761</v>
      </c>
      <c r="D738" s="25">
        <v>339.84</v>
      </c>
      <c r="E738" s="25">
        <v>16.68</v>
      </c>
      <c r="F738" s="27">
        <v>0</v>
      </c>
      <c r="G738" s="27">
        <v>0</v>
      </c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0</v>
      </c>
      <c r="P738" s="27">
        <v>0</v>
      </c>
      <c r="Q738" s="27">
        <v>0</v>
      </c>
      <c r="R738" s="27">
        <v>0</v>
      </c>
      <c r="S738" s="27">
        <v>0</v>
      </c>
      <c r="T738" s="27">
        <v>1.8642308440243202E-3</v>
      </c>
      <c r="U738" s="27">
        <v>2.3487794430590513E-3</v>
      </c>
      <c r="V738" s="27">
        <v>0</v>
      </c>
      <c r="W738" s="27">
        <v>0</v>
      </c>
      <c r="X738" s="27">
        <v>0</v>
      </c>
      <c r="Y738" s="27">
        <v>0</v>
      </c>
      <c r="Z738" s="27">
        <v>0</v>
      </c>
      <c r="AA738" s="27">
        <v>0</v>
      </c>
    </row>
    <row r="739" spans="1:27">
      <c r="A739" s="20">
        <v>737</v>
      </c>
      <c r="B739" s="20" t="s">
        <v>205</v>
      </c>
      <c r="C739" s="20" t="s">
        <v>762</v>
      </c>
      <c r="D739" s="25">
        <v>341.64</v>
      </c>
      <c r="E739" s="25">
        <v>25.37</v>
      </c>
      <c r="F739" s="27">
        <v>0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3.8150717449341241E-3</v>
      </c>
      <c r="M739" s="27">
        <v>2.7942461071820439E-3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3.5237082952929363E-4</v>
      </c>
      <c r="T739" s="27">
        <v>0</v>
      </c>
      <c r="U739" s="27">
        <v>0</v>
      </c>
      <c r="V739" s="27">
        <v>0</v>
      </c>
      <c r="W739" s="27">
        <v>1.3516412674849146E-3</v>
      </c>
      <c r="X739" s="27">
        <v>0</v>
      </c>
      <c r="Y739" s="27">
        <v>0</v>
      </c>
      <c r="Z739" s="27">
        <v>0</v>
      </c>
      <c r="AA739" s="27">
        <v>0</v>
      </c>
    </row>
    <row r="740" spans="1:27">
      <c r="A740" s="20">
        <v>738</v>
      </c>
      <c r="B740" s="20" t="s">
        <v>205</v>
      </c>
      <c r="C740" s="20" t="s">
        <v>763</v>
      </c>
      <c r="D740" s="25">
        <v>341.64</v>
      </c>
      <c r="E740" s="25">
        <v>27.24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1.4999812732447251E-3</v>
      </c>
      <c r="M740" s="27">
        <v>1.3173724838187824E-3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  <c r="V740" s="27">
        <v>0</v>
      </c>
      <c r="W740" s="27">
        <v>0</v>
      </c>
      <c r="X740" s="27">
        <v>0</v>
      </c>
      <c r="Y740" s="27">
        <v>0</v>
      </c>
      <c r="Z740" s="27">
        <v>0</v>
      </c>
      <c r="AA740" s="27">
        <v>0</v>
      </c>
    </row>
    <row r="741" spans="1:27">
      <c r="A741" s="20">
        <v>739</v>
      </c>
      <c r="B741" s="20" t="s">
        <v>205</v>
      </c>
      <c r="C741" s="20" t="s">
        <v>764</v>
      </c>
      <c r="D741" s="25">
        <v>341.76</v>
      </c>
      <c r="E741" s="25">
        <v>26.25</v>
      </c>
      <c r="F741" s="27">
        <v>3.4149611294318936E-4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6.1119346167670078E-4</v>
      </c>
      <c r="O741" s="27">
        <v>2.7921972102231255E-3</v>
      </c>
      <c r="P741" s="27">
        <v>3.0381399029922869E-4</v>
      </c>
      <c r="Q741" s="27">
        <v>1.1885459250036575E-3</v>
      </c>
      <c r="R741" s="27">
        <v>5.4274493738283025E-3</v>
      </c>
      <c r="S741" s="27">
        <v>0</v>
      </c>
      <c r="T741" s="27">
        <v>0</v>
      </c>
      <c r="U741" s="27">
        <v>0</v>
      </c>
      <c r="V741" s="27">
        <v>0</v>
      </c>
      <c r="W741" s="27">
        <v>2.4533727451820165E-3</v>
      </c>
      <c r="X741" s="27">
        <v>0</v>
      </c>
      <c r="Y741" s="27">
        <v>0</v>
      </c>
      <c r="Z741" s="27">
        <v>0</v>
      </c>
      <c r="AA741" s="27">
        <v>0</v>
      </c>
    </row>
    <row r="742" spans="1:27">
      <c r="A742" s="20">
        <v>740</v>
      </c>
      <c r="B742" s="20" t="s">
        <v>205</v>
      </c>
      <c r="C742" s="20" t="s">
        <v>765</v>
      </c>
      <c r="D742" s="25">
        <v>345.24</v>
      </c>
      <c r="E742" s="25">
        <v>26.13</v>
      </c>
      <c r="F742" s="27">
        <v>0</v>
      </c>
      <c r="G742" s="27">
        <v>0</v>
      </c>
      <c r="H742" s="27">
        <v>6.4063083244317567E-5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</row>
    <row r="743" spans="1:27">
      <c r="A743" s="20">
        <v>741</v>
      </c>
      <c r="B743" s="20" t="s">
        <v>205</v>
      </c>
      <c r="C743" s="20" t="s">
        <v>766</v>
      </c>
      <c r="D743" s="25">
        <v>352.56</v>
      </c>
      <c r="E743" s="25">
        <v>26.81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7.674386698202268E-4</v>
      </c>
      <c r="T743" s="27">
        <v>0</v>
      </c>
      <c r="U743" s="27">
        <v>0</v>
      </c>
      <c r="V743" s="27">
        <v>3.269112172882066E-2</v>
      </c>
      <c r="W743" s="27">
        <v>3.2389723811383914E-3</v>
      </c>
      <c r="X743" s="27">
        <v>0</v>
      </c>
      <c r="Y743" s="27">
        <v>0</v>
      </c>
      <c r="Z743" s="27">
        <v>0</v>
      </c>
      <c r="AA743" s="27">
        <v>0</v>
      </c>
    </row>
    <row r="744" spans="1:27">
      <c r="A744" s="20">
        <v>742</v>
      </c>
      <c r="B744" s="20" t="s">
        <v>205</v>
      </c>
      <c r="C744" s="20" t="s">
        <v>767</v>
      </c>
      <c r="D744" s="25">
        <v>352.8</v>
      </c>
      <c r="E744" s="25">
        <v>26.05</v>
      </c>
      <c r="F744" s="27">
        <v>0</v>
      </c>
      <c r="G744" s="27">
        <v>0</v>
      </c>
      <c r="H744" s="27">
        <v>4.3972330368899479E-4</v>
      </c>
      <c r="I744" s="27">
        <v>2.2829480111066064E-4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8.2404747556693583E-4</v>
      </c>
      <c r="P744" s="27">
        <v>0</v>
      </c>
      <c r="Q744" s="27">
        <v>0</v>
      </c>
      <c r="R744" s="27">
        <v>1.5497554795403795E-2</v>
      </c>
      <c r="S744" s="27">
        <v>1.3690716130025279E-2</v>
      </c>
      <c r="T744" s="27">
        <v>0</v>
      </c>
      <c r="U744" s="27">
        <v>0</v>
      </c>
      <c r="V744" s="27">
        <v>0</v>
      </c>
      <c r="W744" s="27">
        <v>0</v>
      </c>
      <c r="X744" s="27">
        <v>0.11420301157868788</v>
      </c>
      <c r="Y744" s="27">
        <v>0</v>
      </c>
      <c r="Z744" s="27">
        <v>0</v>
      </c>
      <c r="AA744" s="27">
        <v>0</v>
      </c>
    </row>
    <row r="745" spans="1:27">
      <c r="A745" s="20">
        <v>743</v>
      </c>
      <c r="B745" s="20" t="s">
        <v>205</v>
      </c>
      <c r="C745" s="20" t="s">
        <v>768</v>
      </c>
      <c r="D745" s="25">
        <v>352.8</v>
      </c>
      <c r="E745" s="25">
        <v>26.52</v>
      </c>
      <c r="F745" s="27">
        <v>0.11971989131412097</v>
      </c>
      <c r="G745" s="27">
        <v>7.9640894915456534E-2</v>
      </c>
      <c r="H745" s="27">
        <v>0</v>
      </c>
      <c r="I745" s="27">
        <v>1.6677823314074024E-4</v>
      </c>
      <c r="J745" s="27">
        <v>4.5538298102822247E-3</v>
      </c>
      <c r="K745" s="27">
        <v>5.8973836594903893E-3</v>
      </c>
      <c r="L745" s="27">
        <v>4.8376981564429173E-3</v>
      </c>
      <c r="M745" s="27">
        <v>5.2110139987624213E-3</v>
      </c>
      <c r="N745" s="27">
        <v>3.027776009963666E-3</v>
      </c>
      <c r="O745" s="27">
        <v>0</v>
      </c>
      <c r="P745" s="27">
        <v>0</v>
      </c>
      <c r="Q745" s="27">
        <v>1.6237470575139596E-2</v>
      </c>
      <c r="R745" s="27">
        <v>0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0.14470105395012722</v>
      </c>
      <c r="Z745" s="27">
        <v>0</v>
      </c>
      <c r="AA745" s="27">
        <v>8.7003607733045288E-2</v>
      </c>
    </row>
    <row r="746" spans="1:27">
      <c r="A746" s="20">
        <v>744</v>
      </c>
      <c r="B746" s="20" t="s">
        <v>205</v>
      </c>
      <c r="C746" s="20" t="s">
        <v>769</v>
      </c>
      <c r="D746" s="25">
        <v>352.92</v>
      </c>
      <c r="E746" s="25">
        <v>26.32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2.3237389699100924E-2</v>
      </c>
      <c r="V746" s="27">
        <v>0</v>
      </c>
      <c r="W746" s="27">
        <v>5.5156342720211061E-2</v>
      </c>
      <c r="X746" s="27">
        <v>0</v>
      </c>
      <c r="Y746" s="27">
        <v>0</v>
      </c>
      <c r="Z746" s="27">
        <v>9.4688566579425773E-2</v>
      </c>
      <c r="AA746" s="27">
        <v>0</v>
      </c>
    </row>
    <row r="747" spans="1:27">
      <c r="A747" s="20">
        <v>745</v>
      </c>
      <c r="B747" s="20" t="s">
        <v>205</v>
      </c>
      <c r="C747" s="20" t="s">
        <v>770</v>
      </c>
      <c r="D747" s="25">
        <v>352.92</v>
      </c>
      <c r="E747" s="25">
        <v>26.81</v>
      </c>
      <c r="F747" s="27">
        <v>1.0782047928593611E-2</v>
      </c>
      <c r="G747" s="27">
        <v>6.4999275826217338E-3</v>
      </c>
      <c r="H747" s="27">
        <v>0</v>
      </c>
      <c r="I747" s="27">
        <v>0</v>
      </c>
      <c r="J747" s="27">
        <v>2.1033352852133894E-4</v>
      </c>
      <c r="K747" s="27">
        <v>0</v>
      </c>
      <c r="L747" s="27">
        <v>0</v>
      </c>
      <c r="M747" s="27">
        <v>0</v>
      </c>
      <c r="N747" s="27">
        <v>4.3754830593550273E-3</v>
      </c>
      <c r="O747" s="27">
        <v>1.0054370577423266E-3</v>
      </c>
      <c r="P747" s="27">
        <v>6.2858961922563532E-3</v>
      </c>
      <c r="Q747" s="27">
        <v>2.4749392331069188E-2</v>
      </c>
      <c r="R747" s="27">
        <v>1.3819254793573914E-2</v>
      </c>
      <c r="S747" s="27">
        <v>0</v>
      </c>
      <c r="T747" s="27">
        <v>0</v>
      </c>
      <c r="U747" s="27">
        <v>0</v>
      </c>
      <c r="V747" s="27">
        <v>4.8156591084679359E-2</v>
      </c>
      <c r="W747" s="27">
        <v>1.5414388018915549E-3</v>
      </c>
      <c r="X747" s="27">
        <v>0</v>
      </c>
      <c r="Y747" s="27">
        <v>0</v>
      </c>
      <c r="Z747" s="27">
        <v>0</v>
      </c>
      <c r="AA747" s="27">
        <v>0</v>
      </c>
    </row>
    <row r="748" spans="1:27">
      <c r="A748" s="20">
        <v>746</v>
      </c>
      <c r="B748" s="20" t="s">
        <v>205</v>
      </c>
      <c r="C748" s="20" t="s">
        <v>771</v>
      </c>
      <c r="D748" s="25">
        <v>353.04</v>
      </c>
      <c r="E748" s="25">
        <v>26.05</v>
      </c>
      <c r="F748" s="27">
        <v>0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2.1190608807274521E-2</v>
      </c>
      <c r="S748" s="27">
        <v>2.3019917564572039E-2</v>
      </c>
      <c r="T748" s="27">
        <v>4.5914884735883857E-2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0</v>
      </c>
      <c r="AA748" s="27">
        <v>0</v>
      </c>
    </row>
    <row r="749" spans="1:27">
      <c r="A749" s="20">
        <v>747</v>
      </c>
      <c r="B749" s="20" t="s">
        <v>205</v>
      </c>
      <c r="C749" s="20" t="s">
        <v>772</v>
      </c>
      <c r="D749" s="25">
        <v>353.28</v>
      </c>
      <c r="E749" s="25">
        <v>16.14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1.7639061115306981E-4</v>
      </c>
      <c r="O749" s="27">
        <v>0</v>
      </c>
      <c r="P749" s="27">
        <v>0</v>
      </c>
      <c r="Q749" s="27">
        <v>5.2816945459275178E-4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8.9399894857269946E-4</v>
      </c>
      <c r="X749" s="27">
        <v>0</v>
      </c>
      <c r="Y749" s="27">
        <v>0</v>
      </c>
      <c r="Z749" s="27">
        <v>0</v>
      </c>
      <c r="AA749" s="27">
        <v>0</v>
      </c>
    </row>
    <row r="750" spans="1:27">
      <c r="A750" s="20">
        <v>748</v>
      </c>
      <c r="B750" s="20" t="s">
        <v>205</v>
      </c>
      <c r="C750" s="20" t="s">
        <v>773</v>
      </c>
      <c r="D750" s="25">
        <v>353.64</v>
      </c>
      <c r="E750" s="25">
        <v>23.9</v>
      </c>
      <c r="F750" s="27">
        <v>0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9.9985822046088479E-3</v>
      </c>
      <c r="AA750" s="27">
        <v>1.1254172271501526E-2</v>
      </c>
    </row>
    <row r="751" spans="1:27">
      <c r="A751" s="20">
        <v>749</v>
      </c>
      <c r="B751" s="20" t="s">
        <v>205</v>
      </c>
      <c r="C751" s="20" t="s">
        <v>774</v>
      </c>
      <c r="D751" s="25">
        <v>353.88</v>
      </c>
      <c r="E751" s="25">
        <v>16.23</v>
      </c>
      <c r="F751" s="27">
        <v>0</v>
      </c>
      <c r="G751" s="27">
        <v>0</v>
      </c>
      <c r="H751" s="27">
        <v>0</v>
      </c>
      <c r="I751" s="27">
        <v>1.7725885140962251E-4</v>
      </c>
      <c r="J751" s="27">
        <v>0</v>
      </c>
      <c r="K751" s="27">
        <v>9.8656716834583731E-4</v>
      </c>
      <c r="L751" s="27">
        <v>3.3026103816585013E-4</v>
      </c>
      <c r="M751" s="27">
        <v>0</v>
      </c>
      <c r="N751" s="27">
        <v>6.138393139279002E-4</v>
      </c>
      <c r="O751" s="27">
        <v>0</v>
      </c>
      <c r="P751" s="27">
        <v>2.0641030898721469E-3</v>
      </c>
      <c r="Q751" s="27">
        <v>4.2824548369254495E-4</v>
      </c>
      <c r="R751" s="27">
        <v>6.2294436111981206E-4</v>
      </c>
      <c r="S751" s="27">
        <v>3.7035767036292591E-3</v>
      </c>
      <c r="T751" s="27">
        <v>0</v>
      </c>
      <c r="U751" s="27">
        <v>0</v>
      </c>
      <c r="V751" s="27">
        <v>2.1098434062968765E-3</v>
      </c>
      <c r="W751" s="27">
        <v>3.2375533351882762E-3</v>
      </c>
      <c r="X751" s="27">
        <v>0</v>
      </c>
      <c r="Y751" s="27">
        <v>3.4583044222067307E-3</v>
      </c>
      <c r="Z751" s="27">
        <v>0</v>
      </c>
      <c r="AA751" s="27">
        <v>0</v>
      </c>
    </row>
    <row r="752" spans="1:27">
      <c r="A752" s="20">
        <v>750</v>
      </c>
      <c r="B752" s="20" t="s">
        <v>205</v>
      </c>
      <c r="C752" s="20" t="s">
        <v>775</v>
      </c>
      <c r="D752" s="25">
        <v>354.36</v>
      </c>
      <c r="E752" s="25">
        <v>23.9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1.3034363431077829E-3</v>
      </c>
      <c r="AA752" s="27">
        <v>0</v>
      </c>
    </row>
    <row r="753" spans="1:27">
      <c r="A753" s="20">
        <v>751</v>
      </c>
      <c r="B753" s="20" t="s">
        <v>205</v>
      </c>
      <c r="C753" s="20" t="s">
        <v>776</v>
      </c>
      <c r="D753" s="25">
        <v>355.2</v>
      </c>
      <c r="E753" s="25">
        <v>21.4</v>
      </c>
      <c r="F753" s="27">
        <v>0</v>
      </c>
      <c r="G753" s="27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7.9160043516185549E-4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0</v>
      </c>
      <c r="AA753" s="27">
        <v>0</v>
      </c>
    </row>
    <row r="754" spans="1:27">
      <c r="A754" s="20">
        <v>752</v>
      </c>
      <c r="B754" s="20" t="s">
        <v>205</v>
      </c>
      <c r="C754" s="20" t="s">
        <v>777</v>
      </c>
      <c r="D754" s="25">
        <v>355.2</v>
      </c>
      <c r="E754" s="25">
        <v>22.78</v>
      </c>
      <c r="F754" s="27">
        <v>0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1.874649948063945E-3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</row>
    <row r="755" spans="1:27">
      <c r="A755" s="20">
        <v>753</v>
      </c>
      <c r="B755" s="20" t="s">
        <v>205</v>
      </c>
      <c r="C755" s="20" t="s">
        <v>778</v>
      </c>
      <c r="D755" s="25">
        <v>355.2</v>
      </c>
      <c r="E755" s="25">
        <v>24.4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4.2553771775369967E-3</v>
      </c>
      <c r="O755" s="27">
        <v>0</v>
      </c>
      <c r="P755" s="27">
        <v>0</v>
      </c>
      <c r="Q755" s="27">
        <v>1.0225584636360086E-2</v>
      </c>
      <c r="R755" s="27">
        <v>0</v>
      </c>
      <c r="S755" s="27">
        <v>0</v>
      </c>
      <c r="T755" s="27">
        <v>1.8033892551905746E-4</v>
      </c>
      <c r="U755" s="27">
        <v>0</v>
      </c>
      <c r="V755" s="27">
        <v>2.1867979144440898E-4</v>
      </c>
      <c r="W755" s="27">
        <v>2.5155815578072611E-3</v>
      </c>
      <c r="X755" s="27">
        <v>0</v>
      </c>
      <c r="Y755" s="27">
        <v>0</v>
      </c>
      <c r="Z755" s="27">
        <v>0</v>
      </c>
      <c r="AA755" s="27">
        <v>0</v>
      </c>
    </row>
    <row r="756" spans="1:27">
      <c r="A756" s="20">
        <v>754</v>
      </c>
      <c r="B756" s="20" t="s">
        <v>205</v>
      </c>
      <c r="C756" s="20" t="s">
        <v>779</v>
      </c>
      <c r="D756" s="25">
        <v>355.2</v>
      </c>
      <c r="E756" s="25">
        <v>26.77</v>
      </c>
      <c r="F756" s="27">
        <v>0</v>
      </c>
      <c r="G756" s="27">
        <v>0</v>
      </c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1.2223865110572562E-3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0</v>
      </c>
      <c r="AA756" s="27">
        <v>3.3866095223994653E-3</v>
      </c>
    </row>
    <row r="757" spans="1:27">
      <c r="A757" s="20">
        <v>755</v>
      </c>
      <c r="B757" s="20" t="s">
        <v>205</v>
      </c>
      <c r="C757" s="20" t="s">
        <v>780</v>
      </c>
      <c r="D757" s="25">
        <v>355.44</v>
      </c>
      <c r="E757" s="25">
        <v>24.24</v>
      </c>
      <c r="F757" s="27">
        <v>0</v>
      </c>
      <c r="G757" s="27">
        <v>0</v>
      </c>
      <c r="H757" s="27">
        <v>1.6984171151044683E-2</v>
      </c>
      <c r="I757" s="27">
        <v>0</v>
      </c>
      <c r="J757" s="27">
        <v>1.1580155763025442E-3</v>
      </c>
      <c r="K757" s="27">
        <v>2.647418039151664E-3</v>
      </c>
      <c r="L757" s="27">
        <v>0</v>
      </c>
      <c r="M757" s="27">
        <v>6.7818537572201043E-3</v>
      </c>
      <c r="N757" s="27">
        <v>3.567899435096133E-3</v>
      </c>
      <c r="O757" s="27">
        <v>0</v>
      </c>
      <c r="P757" s="27">
        <v>0</v>
      </c>
      <c r="Q757" s="27">
        <v>1.7422862743406924E-2</v>
      </c>
      <c r="R757" s="27">
        <v>0</v>
      </c>
      <c r="S757" s="27">
        <v>0</v>
      </c>
      <c r="T757" s="27">
        <v>1.0639996605624391E-3</v>
      </c>
      <c r="U757" s="27">
        <v>5.3165719790140434E-3</v>
      </c>
      <c r="V757" s="27">
        <v>1.6389229043250908E-3</v>
      </c>
      <c r="W757" s="27">
        <v>0</v>
      </c>
      <c r="X757" s="27">
        <v>2.1448609025169854E-3</v>
      </c>
      <c r="Y757" s="27">
        <v>1.413074421420839E-3</v>
      </c>
      <c r="Z757" s="27">
        <v>0</v>
      </c>
      <c r="AA757" s="27">
        <v>0</v>
      </c>
    </row>
    <row r="758" spans="1:27">
      <c r="A758" s="20">
        <v>756</v>
      </c>
      <c r="B758" s="20" t="s">
        <v>205</v>
      </c>
      <c r="C758" s="20" t="s">
        <v>781</v>
      </c>
      <c r="D758" s="25">
        <v>355.44</v>
      </c>
      <c r="E758" s="25">
        <v>24.63</v>
      </c>
      <c r="F758" s="27">
        <v>5.1471376182782358E-2</v>
      </c>
      <c r="G758" s="27">
        <v>0</v>
      </c>
      <c r="H758" s="27">
        <v>0</v>
      </c>
      <c r="I758" s="27">
        <v>1.1457980257638311E-2</v>
      </c>
      <c r="J758" s="27">
        <v>8.5366994315530184E-4</v>
      </c>
      <c r="K758" s="27">
        <v>6.7762113489857682E-5</v>
      </c>
      <c r="L758" s="27">
        <v>5.8165181942907655E-3</v>
      </c>
      <c r="M758" s="27">
        <v>0</v>
      </c>
      <c r="N758" s="27">
        <v>3.7774511759282132E-3</v>
      </c>
      <c r="O758" s="27">
        <v>1.8610567256576668E-2</v>
      </c>
      <c r="P758" s="27">
        <v>3.2053444668996817E-2</v>
      </c>
      <c r="Q758" s="27">
        <v>0</v>
      </c>
      <c r="R758" s="27">
        <v>0</v>
      </c>
      <c r="S758" s="27">
        <v>0</v>
      </c>
      <c r="T758" s="27">
        <v>1.3523598093246867E-3</v>
      </c>
      <c r="U758" s="27">
        <v>0</v>
      </c>
      <c r="V758" s="27">
        <v>0</v>
      </c>
      <c r="W758" s="27">
        <v>3.0831996606960075E-3</v>
      </c>
      <c r="X758" s="27">
        <v>0</v>
      </c>
      <c r="Y758" s="27">
        <v>0</v>
      </c>
      <c r="Z758" s="27">
        <v>0</v>
      </c>
      <c r="AA758" s="27">
        <v>0</v>
      </c>
    </row>
    <row r="759" spans="1:27">
      <c r="A759" s="20">
        <v>757</v>
      </c>
      <c r="B759" s="20" t="s">
        <v>205</v>
      </c>
      <c r="C759" s="20" t="s">
        <v>782</v>
      </c>
      <c r="D759" s="25">
        <v>355.44</v>
      </c>
      <c r="E759" s="25">
        <v>26.5</v>
      </c>
      <c r="F759" s="27">
        <v>7.2054360328213628E-3</v>
      </c>
      <c r="G759" s="27">
        <v>5.7518422644947192E-2</v>
      </c>
      <c r="H759" s="27">
        <v>0</v>
      </c>
      <c r="I759" s="27">
        <v>0</v>
      </c>
      <c r="J759" s="27">
        <v>0</v>
      </c>
      <c r="K759" s="27">
        <v>0</v>
      </c>
      <c r="L759" s="27">
        <v>0</v>
      </c>
      <c r="M759" s="27">
        <v>0</v>
      </c>
      <c r="N759" s="27">
        <v>3.0530147225088663E-3</v>
      </c>
      <c r="O759" s="27">
        <v>0</v>
      </c>
      <c r="P759" s="27">
        <v>0</v>
      </c>
      <c r="Q759" s="27">
        <v>0</v>
      </c>
      <c r="R759" s="27">
        <v>4.3038857551949486E-3</v>
      </c>
      <c r="S759" s="27">
        <v>0</v>
      </c>
      <c r="T759" s="27">
        <v>7.7657918262907691E-4</v>
      </c>
      <c r="U759" s="27">
        <v>0</v>
      </c>
      <c r="V759" s="27">
        <v>0</v>
      </c>
      <c r="W759" s="27">
        <v>0</v>
      </c>
      <c r="X759" s="27">
        <v>0</v>
      </c>
      <c r="Y759" s="27">
        <v>0</v>
      </c>
      <c r="Z759" s="27">
        <v>0</v>
      </c>
      <c r="AA759" s="27">
        <v>0</v>
      </c>
    </row>
    <row r="760" spans="1:27">
      <c r="A760" s="20">
        <v>758</v>
      </c>
      <c r="B760" s="20" t="s">
        <v>205</v>
      </c>
      <c r="C760" s="20" t="s">
        <v>783</v>
      </c>
      <c r="D760" s="25">
        <v>355.44</v>
      </c>
      <c r="E760" s="25">
        <v>26.82</v>
      </c>
      <c r="F760" s="27">
        <v>0</v>
      </c>
      <c r="G760" s="27">
        <v>0</v>
      </c>
      <c r="H760" s="27">
        <v>8.202140883365078E-4</v>
      </c>
      <c r="I760" s="27">
        <v>4.214605447221788E-3</v>
      </c>
      <c r="J760" s="27">
        <v>1.3754158327375109E-3</v>
      </c>
      <c r="K760" s="27">
        <v>2.1887041828640057E-3</v>
      </c>
      <c r="L760" s="27">
        <v>1.7013654724301309E-3</v>
      </c>
      <c r="M760" s="27">
        <v>1.6689381453658368E-3</v>
      </c>
      <c r="N760" s="27">
        <v>3.5930770586123015E-4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1.9843985054235395E-3</v>
      </c>
      <c r="AA760" s="27">
        <v>4.7556646333355782E-3</v>
      </c>
    </row>
    <row r="761" spans="1:27">
      <c r="A761" s="20">
        <v>759</v>
      </c>
      <c r="B761" s="20" t="s">
        <v>205</v>
      </c>
      <c r="C761" s="20" t="s">
        <v>784</v>
      </c>
      <c r="D761" s="25">
        <v>355.56</v>
      </c>
      <c r="E761" s="25">
        <v>22.78</v>
      </c>
      <c r="F761" s="27">
        <v>0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4.4768035341959389E-3</v>
      </c>
      <c r="O761" s="27">
        <v>9.0445829859445506E-3</v>
      </c>
      <c r="P761" s="27">
        <v>0</v>
      </c>
      <c r="Q761" s="27">
        <v>9.8270446531617778E-4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</row>
    <row r="762" spans="1:27">
      <c r="A762" s="20">
        <v>760</v>
      </c>
      <c r="B762" s="20" t="s">
        <v>205</v>
      </c>
      <c r="C762" s="20" t="s">
        <v>785</v>
      </c>
      <c r="D762" s="25">
        <v>355.68</v>
      </c>
      <c r="E762" s="25">
        <v>25.5</v>
      </c>
      <c r="F762" s="27">
        <v>0</v>
      </c>
      <c r="G762" s="27">
        <v>0</v>
      </c>
      <c r="H762" s="27">
        <v>0</v>
      </c>
      <c r="I762" s="27">
        <v>0</v>
      </c>
      <c r="J762" s="27">
        <v>7.9811413138961549E-4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5.7569511250569864E-4</v>
      </c>
      <c r="S762" s="27">
        <v>0</v>
      </c>
      <c r="T762" s="27">
        <v>0</v>
      </c>
      <c r="U762" s="27">
        <v>0</v>
      </c>
      <c r="V762" s="27">
        <v>1.170995196694254E-3</v>
      </c>
      <c r="W762" s="27">
        <v>0</v>
      </c>
      <c r="X762" s="27">
        <v>0</v>
      </c>
      <c r="Y762" s="27">
        <v>0</v>
      </c>
      <c r="Z762" s="27">
        <v>0</v>
      </c>
      <c r="AA762" s="27">
        <v>0</v>
      </c>
    </row>
    <row r="763" spans="1:27">
      <c r="A763" s="20">
        <v>761</v>
      </c>
      <c r="B763" s="20" t="s">
        <v>205</v>
      </c>
      <c r="C763" s="20" t="s">
        <v>786</v>
      </c>
      <c r="D763" s="25">
        <v>355.68</v>
      </c>
      <c r="E763" s="25">
        <v>26.11</v>
      </c>
      <c r="F763" s="27">
        <v>3.1693477773148495E-3</v>
      </c>
      <c r="G763" s="27">
        <v>0</v>
      </c>
      <c r="H763" s="27">
        <v>0</v>
      </c>
      <c r="I763" s="27">
        <v>0</v>
      </c>
      <c r="J763" s="27">
        <v>6.8418689420119262E-4</v>
      </c>
      <c r="K763" s="27">
        <v>0</v>
      </c>
      <c r="L763" s="27">
        <v>0</v>
      </c>
      <c r="M763" s="27">
        <v>0</v>
      </c>
      <c r="N763" s="27">
        <v>1.5868252739320524E-3</v>
      </c>
      <c r="O763" s="27">
        <v>6.4322220267658808E-3</v>
      </c>
      <c r="P763" s="27">
        <v>0</v>
      </c>
      <c r="Q763" s="27">
        <v>1.5296691344269132E-3</v>
      </c>
      <c r="R763" s="27">
        <v>2.4496606238486283E-2</v>
      </c>
      <c r="S763" s="27">
        <v>4.7185657445149957E-2</v>
      </c>
      <c r="T763" s="27">
        <v>1.4520192494111107E-2</v>
      </c>
      <c r="U763" s="27">
        <v>2.313705452950705E-2</v>
      </c>
      <c r="V763" s="27">
        <v>5.3792212685540956E-2</v>
      </c>
      <c r="W763" s="27">
        <v>0.11619658209183185</v>
      </c>
      <c r="X763" s="27">
        <v>1.3701606876217647E-2</v>
      </c>
      <c r="Y763" s="27">
        <v>0</v>
      </c>
      <c r="Z763" s="27">
        <v>5.209206405882036E-4</v>
      </c>
      <c r="AA763" s="27">
        <v>0</v>
      </c>
    </row>
    <row r="764" spans="1:27">
      <c r="A764" s="20">
        <v>762</v>
      </c>
      <c r="B764" s="20" t="s">
        <v>205</v>
      </c>
      <c r="C764" s="20" t="s">
        <v>787</v>
      </c>
      <c r="D764" s="25">
        <v>355.68</v>
      </c>
      <c r="E764" s="25">
        <v>26.49</v>
      </c>
      <c r="F764" s="27">
        <v>0</v>
      </c>
      <c r="G764" s="27">
        <v>0</v>
      </c>
      <c r="H764" s="27">
        <v>0</v>
      </c>
      <c r="I764" s="27">
        <v>0</v>
      </c>
      <c r="J764" s="27">
        <v>0</v>
      </c>
      <c r="K764" s="27">
        <v>0</v>
      </c>
      <c r="L764" s="27">
        <v>0</v>
      </c>
      <c r="M764" s="27">
        <v>0</v>
      </c>
      <c r="N764" s="27">
        <v>5.7886642083285061E-3</v>
      </c>
      <c r="O764" s="27">
        <v>0</v>
      </c>
      <c r="P764" s="27">
        <v>0</v>
      </c>
      <c r="Q764" s="27">
        <v>0</v>
      </c>
      <c r="R764" s="27">
        <v>6.9100505420023137E-3</v>
      </c>
      <c r="S764" s="27">
        <v>0</v>
      </c>
      <c r="T764" s="27">
        <v>2.8453857736969635E-3</v>
      </c>
      <c r="U764" s="27">
        <v>0</v>
      </c>
      <c r="V764" s="27">
        <v>0</v>
      </c>
      <c r="W764" s="27">
        <v>0</v>
      </c>
      <c r="X764" s="27">
        <v>0</v>
      </c>
      <c r="Y764" s="27">
        <v>1.7237233834848809E-2</v>
      </c>
      <c r="Z764" s="27">
        <v>0</v>
      </c>
      <c r="AA764" s="27">
        <v>0</v>
      </c>
    </row>
    <row r="765" spans="1:27">
      <c r="A765" s="20">
        <v>763</v>
      </c>
      <c r="B765" s="20" t="s">
        <v>205</v>
      </c>
      <c r="C765" s="20" t="s">
        <v>788</v>
      </c>
      <c r="D765" s="25">
        <v>355.8</v>
      </c>
      <c r="E765" s="25">
        <v>26.74</v>
      </c>
      <c r="F765" s="27">
        <v>0</v>
      </c>
      <c r="G765" s="27">
        <v>0</v>
      </c>
      <c r="H765" s="27">
        <v>1.182583766772482E-4</v>
      </c>
      <c r="I765" s="27">
        <v>0</v>
      </c>
      <c r="J765" s="27">
        <v>1.0293716735409011E-4</v>
      </c>
      <c r="K765" s="27">
        <v>0</v>
      </c>
      <c r="L765" s="27">
        <v>0</v>
      </c>
      <c r="M765" s="27">
        <v>0</v>
      </c>
      <c r="N765" s="27">
        <v>1.3853718464671883E-3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0</v>
      </c>
      <c r="AA765" s="27">
        <v>0</v>
      </c>
    </row>
    <row r="766" spans="1:27">
      <c r="A766" s="20">
        <v>764</v>
      </c>
      <c r="B766" s="20" t="s">
        <v>205</v>
      </c>
      <c r="C766" s="20" t="s">
        <v>789</v>
      </c>
      <c r="D766" s="25">
        <v>356.16</v>
      </c>
      <c r="E766" s="25">
        <v>24.24</v>
      </c>
      <c r="F766" s="27">
        <v>0</v>
      </c>
      <c r="G766" s="27">
        <v>0</v>
      </c>
      <c r="H766" s="27">
        <v>2.1028447928015058E-3</v>
      </c>
      <c r="I766" s="27">
        <v>0</v>
      </c>
      <c r="J766" s="27">
        <v>1.9615507407894474E-5</v>
      </c>
      <c r="K766" s="27">
        <v>2.0197438092119501E-4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1.7740835436039382E-3</v>
      </c>
      <c r="R766" s="27">
        <v>0</v>
      </c>
      <c r="S766" s="27">
        <v>0</v>
      </c>
      <c r="T766" s="27">
        <v>1.3825985357141267E-4</v>
      </c>
      <c r="U766" s="27">
        <v>4.1653231937108205E-4</v>
      </c>
      <c r="V766" s="27">
        <v>9.6603183968552088E-4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</row>
    <row r="767" spans="1:27">
      <c r="A767" s="20">
        <v>765</v>
      </c>
      <c r="B767" s="20" t="s">
        <v>205</v>
      </c>
      <c r="C767" s="20" t="s">
        <v>790</v>
      </c>
      <c r="D767" s="25">
        <v>356.4</v>
      </c>
      <c r="E767" s="25">
        <v>26.07</v>
      </c>
      <c r="F767" s="27">
        <v>0</v>
      </c>
      <c r="G767" s="27">
        <v>0</v>
      </c>
      <c r="H767" s="27">
        <v>0</v>
      </c>
      <c r="I767" s="27">
        <v>0</v>
      </c>
      <c r="J767" s="27">
        <v>3.9478027449620274E-4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2.5115338381325957E-3</v>
      </c>
      <c r="S767" s="27">
        <v>0</v>
      </c>
      <c r="T767" s="27">
        <v>3.620528584962238E-3</v>
      </c>
      <c r="U767" s="27">
        <v>2.580172378078587E-3</v>
      </c>
      <c r="V767" s="27">
        <v>0</v>
      </c>
      <c r="W767" s="27">
        <v>0</v>
      </c>
      <c r="X767" s="27">
        <v>0</v>
      </c>
      <c r="Y767" s="27">
        <v>0</v>
      </c>
      <c r="Z767" s="27">
        <v>0</v>
      </c>
      <c r="AA767" s="27">
        <v>0</v>
      </c>
    </row>
    <row r="768" spans="1:27">
      <c r="A768" s="20">
        <v>766</v>
      </c>
      <c r="B768" s="20" t="s">
        <v>205</v>
      </c>
      <c r="C768" s="20" t="s">
        <v>791</v>
      </c>
      <c r="D768" s="25">
        <v>356.64</v>
      </c>
      <c r="E768" s="25">
        <v>26.11</v>
      </c>
      <c r="F768" s="27">
        <v>0</v>
      </c>
      <c r="G768" s="27">
        <v>0</v>
      </c>
      <c r="H768" s="27">
        <v>0</v>
      </c>
      <c r="I768" s="27">
        <v>0</v>
      </c>
      <c r="J768" s="27">
        <v>4.526616104779707E-5</v>
      </c>
      <c r="K768" s="27">
        <v>0</v>
      </c>
      <c r="L768" s="27">
        <v>0</v>
      </c>
      <c r="M768" s="27">
        <v>0</v>
      </c>
      <c r="N768" s="27">
        <v>0</v>
      </c>
      <c r="O768" s="27">
        <v>1.4257401158803442E-3</v>
      </c>
      <c r="P768" s="27">
        <v>0</v>
      </c>
      <c r="Q768" s="27">
        <v>0</v>
      </c>
      <c r="R768" s="27">
        <v>0</v>
      </c>
      <c r="S768" s="27">
        <v>8.3312294197592073E-3</v>
      </c>
      <c r="T768" s="27">
        <v>5.1690105620743505E-3</v>
      </c>
      <c r="U768" s="27">
        <v>5.2931255569004E-3</v>
      </c>
      <c r="V768" s="27">
        <v>1.0924417438750484E-2</v>
      </c>
      <c r="W768" s="27">
        <v>2.3672347159081272E-2</v>
      </c>
      <c r="X768" s="27">
        <v>0</v>
      </c>
      <c r="Y768" s="27">
        <v>0</v>
      </c>
      <c r="Z768" s="27">
        <v>0</v>
      </c>
      <c r="AA768" s="27">
        <v>0</v>
      </c>
    </row>
    <row r="769" spans="1:27">
      <c r="A769" s="20">
        <v>767</v>
      </c>
      <c r="B769" s="20" t="s">
        <v>205</v>
      </c>
      <c r="C769" s="20" t="s">
        <v>792</v>
      </c>
      <c r="D769" s="25">
        <v>357</v>
      </c>
      <c r="E769" s="25">
        <v>26.27</v>
      </c>
      <c r="F769" s="27">
        <v>0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4.5177736538917123E-4</v>
      </c>
      <c r="P769" s="27">
        <v>0</v>
      </c>
      <c r="Q769" s="27">
        <v>0</v>
      </c>
      <c r="R769" s="27">
        <v>7.4712910343509981E-4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</row>
    <row r="770" spans="1:27">
      <c r="A770" s="20">
        <v>768</v>
      </c>
      <c r="B770" s="20" t="s">
        <v>205</v>
      </c>
      <c r="C770" s="20" t="s">
        <v>793</v>
      </c>
      <c r="D770" s="25">
        <v>357.36</v>
      </c>
      <c r="E770" s="25">
        <v>26.7</v>
      </c>
      <c r="F770" s="27">
        <v>0</v>
      </c>
      <c r="G770" s="27">
        <v>0</v>
      </c>
      <c r="H770" s="27">
        <v>0</v>
      </c>
      <c r="I770" s="27">
        <v>6.3134838186079125E-4</v>
      </c>
      <c r="J770" s="27">
        <v>0</v>
      </c>
      <c r="K770" s="27">
        <v>1.6357430924160069E-4</v>
      </c>
      <c r="L770" s="27">
        <v>0</v>
      </c>
      <c r="M770" s="27">
        <v>6.9118430667637509E-5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6.7882304834490019E-4</v>
      </c>
    </row>
    <row r="771" spans="1:27">
      <c r="A771" s="20">
        <v>769</v>
      </c>
      <c r="B771" s="20" t="s">
        <v>205</v>
      </c>
      <c r="C771" s="20" t="s">
        <v>794</v>
      </c>
      <c r="D771" s="25">
        <v>365.52</v>
      </c>
      <c r="E771" s="25">
        <v>20.29</v>
      </c>
      <c r="F771" s="27">
        <v>0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7.3036041772612777E-3</v>
      </c>
      <c r="W771" s="27">
        <v>6.5653047785807616E-3</v>
      </c>
      <c r="X771" s="27">
        <v>0</v>
      </c>
      <c r="Y771" s="27">
        <v>0</v>
      </c>
      <c r="Z771" s="27">
        <v>0</v>
      </c>
      <c r="AA771" s="27">
        <v>0</v>
      </c>
    </row>
    <row r="772" spans="1:27">
      <c r="A772" s="20">
        <v>770</v>
      </c>
      <c r="B772" s="20" t="s">
        <v>205</v>
      </c>
      <c r="C772" s="20" t="s">
        <v>795</v>
      </c>
      <c r="D772" s="25">
        <v>370.32</v>
      </c>
      <c r="E772" s="25">
        <v>23.35</v>
      </c>
      <c r="F772" s="27">
        <v>0</v>
      </c>
      <c r="G772" s="27">
        <v>0</v>
      </c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5.4725938004855982E-4</v>
      </c>
      <c r="V772" s="27">
        <v>0</v>
      </c>
      <c r="W772" s="27">
        <v>0</v>
      </c>
      <c r="X772" s="27">
        <v>0</v>
      </c>
      <c r="Y772" s="27">
        <v>0</v>
      </c>
      <c r="Z772" s="27">
        <v>0</v>
      </c>
      <c r="AA772" s="27">
        <v>0</v>
      </c>
    </row>
    <row r="773" spans="1:27">
      <c r="A773" s="20">
        <v>771</v>
      </c>
      <c r="B773" s="20" t="s">
        <v>205</v>
      </c>
      <c r="C773" s="20" t="s">
        <v>796</v>
      </c>
      <c r="D773" s="25">
        <v>371.28</v>
      </c>
      <c r="E773" s="25">
        <v>25.85</v>
      </c>
      <c r="F773" s="27">
        <v>0</v>
      </c>
      <c r="G773" s="27">
        <v>0</v>
      </c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1.0547784287337825E-2</v>
      </c>
      <c r="W773" s="27">
        <v>1.0714442145826683E-2</v>
      </c>
      <c r="X773" s="27">
        <v>0</v>
      </c>
      <c r="Y773" s="27">
        <v>0</v>
      </c>
      <c r="Z773" s="27">
        <v>0</v>
      </c>
      <c r="AA773" s="27">
        <v>0</v>
      </c>
    </row>
    <row r="774" spans="1:27">
      <c r="A774" s="20">
        <v>772</v>
      </c>
      <c r="B774" s="20" t="s">
        <v>205</v>
      </c>
      <c r="C774" s="20" t="s">
        <v>797</v>
      </c>
      <c r="D774" s="25">
        <v>371.28</v>
      </c>
      <c r="E774" s="25">
        <v>26.77</v>
      </c>
      <c r="F774" s="27">
        <v>0</v>
      </c>
      <c r="G774" s="27">
        <v>0</v>
      </c>
      <c r="H774" s="27">
        <v>0</v>
      </c>
      <c r="I774" s="27">
        <v>1.2788390244357079E-4</v>
      </c>
      <c r="J774" s="27">
        <v>3.626679924322244E-4</v>
      </c>
      <c r="K774" s="27">
        <v>0</v>
      </c>
      <c r="L774" s="27">
        <v>1.6129026969591566E-4</v>
      </c>
      <c r="M774" s="27">
        <v>9.0934150986474583E-4</v>
      </c>
      <c r="N774" s="27">
        <v>0</v>
      </c>
      <c r="O774" s="27">
        <v>0</v>
      </c>
      <c r="P774" s="27">
        <v>0</v>
      </c>
      <c r="Q774" s="27">
        <v>0</v>
      </c>
      <c r="R774" s="27">
        <v>3.4815256143798292E-4</v>
      </c>
      <c r="S774" s="27">
        <v>0</v>
      </c>
      <c r="T774" s="27">
        <v>0</v>
      </c>
      <c r="U774" s="27">
        <v>0</v>
      </c>
      <c r="V774" s="27">
        <v>0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</row>
    <row r="775" spans="1:27">
      <c r="A775" s="20">
        <v>773</v>
      </c>
      <c r="B775" s="20" t="s">
        <v>205</v>
      </c>
      <c r="C775" s="20" t="s">
        <v>798</v>
      </c>
      <c r="D775" s="25">
        <v>371.4</v>
      </c>
      <c r="E775" s="25">
        <v>24.22</v>
      </c>
      <c r="F775" s="27">
        <v>3.5577729269095394E-2</v>
      </c>
      <c r="G775" s="27">
        <v>0</v>
      </c>
      <c r="H775" s="27">
        <v>1.1780831229450542E-2</v>
      </c>
      <c r="I775" s="27">
        <v>8.6571388923377558E-3</v>
      </c>
      <c r="J775" s="27">
        <v>2.9976700994663541E-4</v>
      </c>
      <c r="K775" s="27">
        <v>5.4693050442534952E-4</v>
      </c>
      <c r="L775" s="27">
        <v>3.2536171647531559E-3</v>
      </c>
      <c r="M775" s="27">
        <v>0</v>
      </c>
      <c r="N775" s="27">
        <v>0</v>
      </c>
      <c r="O775" s="27">
        <v>1.2218148352268181E-2</v>
      </c>
      <c r="P775" s="27">
        <v>2.8868574249803951E-3</v>
      </c>
      <c r="Q775" s="27">
        <v>0</v>
      </c>
      <c r="R775" s="27">
        <v>0</v>
      </c>
      <c r="S775" s="27">
        <v>0</v>
      </c>
      <c r="T775" s="27">
        <v>0</v>
      </c>
      <c r="U775" s="27">
        <v>1.9235693714707747E-3</v>
      </c>
      <c r="V775" s="27">
        <v>2.3702071451160807E-3</v>
      </c>
      <c r="W775" s="27">
        <v>6.6824165344474534E-3</v>
      </c>
      <c r="X775" s="27">
        <v>0</v>
      </c>
      <c r="Y775" s="27">
        <v>0</v>
      </c>
      <c r="Z775" s="27">
        <v>0</v>
      </c>
      <c r="AA775" s="27">
        <v>0</v>
      </c>
    </row>
    <row r="776" spans="1:27">
      <c r="A776" s="20">
        <v>774</v>
      </c>
      <c r="B776" s="20" t="s">
        <v>205</v>
      </c>
      <c r="C776" s="20" t="s">
        <v>799</v>
      </c>
      <c r="D776" s="25">
        <v>371.52</v>
      </c>
      <c r="E776" s="25">
        <v>16.38</v>
      </c>
      <c r="F776" s="27">
        <v>4.1052709530456854E-4</v>
      </c>
      <c r="G776" s="27">
        <v>4.6438042730576768E-3</v>
      </c>
      <c r="H776" s="27">
        <v>7.6875697622800349E-4</v>
      </c>
      <c r="I776" s="27">
        <v>6.304930238870567E-4</v>
      </c>
      <c r="J776" s="27">
        <v>5.2994210192578741E-4</v>
      </c>
      <c r="K776" s="27">
        <v>3.5316664103011508E-4</v>
      </c>
      <c r="L776" s="27">
        <v>4.9102532956640972E-4</v>
      </c>
      <c r="M776" s="27">
        <v>5.857945371489623E-4</v>
      </c>
      <c r="N776" s="27">
        <v>8.1492461556893433E-4</v>
      </c>
      <c r="O776" s="27">
        <v>6.2327430746913148E-4</v>
      </c>
      <c r="P776" s="27">
        <v>6.3358193956874326E-4</v>
      </c>
      <c r="Q776" s="27">
        <v>0</v>
      </c>
      <c r="R776" s="27">
        <v>0</v>
      </c>
      <c r="S776" s="27">
        <v>5.3598891926557506E-4</v>
      </c>
      <c r="T776" s="27">
        <v>4.2980776181361836E-4</v>
      </c>
      <c r="U776" s="27">
        <v>0</v>
      </c>
      <c r="V776" s="27">
        <v>2.3407076885126111E-3</v>
      </c>
      <c r="W776" s="27">
        <v>1.437020439764387E-3</v>
      </c>
      <c r="X776" s="27">
        <v>0</v>
      </c>
      <c r="Y776" s="27">
        <v>9.5103373866743115E-4</v>
      </c>
      <c r="Z776" s="27">
        <v>0</v>
      </c>
      <c r="AA776" s="27">
        <v>1.4415608419798471E-3</v>
      </c>
    </row>
    <row r="777" spans="1:27">
      <c r="A777" s="20">
        <v>775</v>
      </c>
      <c r="B777" s="20" t="s">
        <v>205</v>
      </c>
      <c r="C777" s="20" t="s">
        <v>800</v>
      </c>
      <c r="D777" s="25">
        <v>371.52</v>
      </c>
      <c r="E777" s="25">
        <v>26.7</v>
      </c>
      <c r="F777" s="27">
        <v>0</v>
      </c>
      <c r="G777" s="27">
        <v>0</v>
      </c>
      <c r="H777" s="27">
        <v>0</v>
      </c>
      <c r="I777" s="27">
        <v>1.3352843203336081E-3</v>
      </c>
      <c r="J777" s="27">
        <v>4.5586355224050521E-4</v>
      </c>
      <c r="K777" s="27">
        <v>0</v>
      </c>
      <c r="L777" s="27">
        <v>1.9759804090483017E-4</v>
      </c>
      <c r="M777" s="27">
        <v>1.4167388490181044E-3</v>
      </c>
      <c r="N777" s="27">
        <v>6.9850671860375091E-5</v>
      </c>
      <c r="O777" s="27">
        <v>0</v>
      </c>
      <c r="P777" s="27">
        <v>0</v>
      </c>
      <c r="Q777" s="27">
        <v>0</v>
      </c>
      <c r="R777" s="27">
        <v>9.7482712831300339E-4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</row>
    <row r="778" spans="1:27">
      <c r="A778" s="20">
        <v>776</v>
      </c>
      <c r="B778" s="20" t="s">
        <v>205</v>
      </c>
      <c r="C778" s="20" t="s">
        <v>801</v>
      </c>
      <c r="D778" s="25">
        <v>371.64</v>
      </c>
      <c r="E778" s="25">
        <v>24.65</v>
      </c>
      <c r="F778" s="27">
        <v>1.9828728287194027E-3</v>
      </c>
      <c r="G778" s="27">
        <v>0</v>
      </c>
      <c r="H778" s="27">
        <v>0</v>
      </c>
      <c r="I778" s="27">
        <v>0</v>
      </c>
      <c r="J778" s="27">
        <v>5.76801046131251E-4</v>
      </c>
      <c r="K778" s="27">
        <v>1.3257805516878442E-4</v>
      </c>
      <c r="L778" s="27">
        <v>5.4679276351490673E-4</v>
      </c>
      <c r="M778" s="27">
        <v>2.7489990091132074E-3</v>
      </c>
      <c r="N778" s="27">
        <v>9.3736242327421143E-3</v>
      </c>
      <c r="O778" s="27">
        <v>0</v>
      </c>
      <c r="P778" s="27">
        <v>1.6671092342453845E-2</v>
      </c>
      <c r="Q778" s="27">
        <v>1.867830204670615E-2</v>
      </c>
      <c r="R778" s="27">
        <v>0</v>
      </c>
      <c r="S778" s="27">
        <v>0</v>
      </c>
      <c r="T778" s="27">
        <v>1.2738485920755242E-3</v>
      </c>
      <c r="U778" s="27">
        <v>0</v>
      </c>
      <c r="V778" s="27">
        <v>0</v>
      </c>
      <c r="W778" s="27">
        <v>0</v>
      </c>
      <c r="X778" s="27">
        <v>0</v>
      </c>
      <c r="Y778" s="27">
        <v>0</v>
      </c>
      <c r="Z778" s="27">
        <v>0</v>
      </c>
      <c r="AA778" s="27">
        <v>0</v>
      </c>
    </row>
    <row r="779" spans="1:27">
      <c r="A779" s="20">
        <v>777</v>
      </c>
      <c r="B779" s="20" t="s">
        <v>205</v>
      </c>
      <c r="C779" s="20" t="s">
        <v>802</v>
      </c>
      <c r="D779" s="25">
        <v>371.64</v>
      </c>
      <c r="E779" s="25">
        <v>25.99</v>
      </c>
      <c r="F779" s="27">
        <v>0</v>
      </c>
      <c r="G779" s="27">
        <v>0</v>
      </c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1.1131830038858183E-3</v>
      </c>
      <c r="U779" s="27">
        <v>0</v>
      </c>
      <c r="V779" s="27">
        <v>5.6229046360119547E-3</v>
      </c>
      <c r="W779" s="27">
        <v>2.3677426900130825E-2</v>
      </c>
      <c r="X779" s="27">
        <v>0</v>
      </c>
      <c r="Y779" s="27">
        <v>0</v>
      </c>
      <c r="Z779" s="27">
        <v>0</v>
      </c>
      <c r="AA779" s="27">
        <v>0</v>
      </c>
    </row>
    <row r="780" spans="1:27">
      <c r="A780" s="20">
        <v>778</v>
      </c>
      <c r="B780" s="20" t="s">
        <v>205</v>
      </c>
      <c r="C780" s="20" t="s">
        <v>803</v>
      </c>
      <c r="D780" s="25">
        <v>371.64</v>
      </c>
      <c r="E780" s="25">
        <v>27.01</v>
      </c>
      <c r="F780" s="27">
        <v>0</v>
      </c>
      <c r="G780" s="27">
        <v>0</v>
      </c>
      <c r="H780" s="27">
        <v>9.6753328156548026E-4</v>
      </c>
      <c r="I780" s="27">
        <v>9.4516789098673265E-4</v>
      </c>
      <c r="J780" s="27">
        <v>1.2028618455984788E-3</v>
      </c>
      <c r="K780" s="27">
        <v>5.4625840877868285E-3</v>
      </c>
      <c r="L780" s="27">
        <v>3.1509954358033244E-4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</row>
    <row r="781" spans="1:27">
      <c r="A781" s="20">
        <v>779</v>
      </c>
      <c r="B781" s="20" t="s">
        <v>205</v>
      </c>
      <c r="C781" s="20" t="s">
        <v>804</v>
      </c>
      <c r="D781" s="25">
        <v>372.36</v>
      </c>
      <c r="E781" s="25">
        <v>25.8</v>
      </c>
      <c r="F781" s="27">
        <v>0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6.5064502166622647E-4</v>
      </c>
      <c r="W781" s="27">
        <v>7.9061133486125004E-4</v>
      </c>
      <c r="X781" s="27">
        <v>0</v>
      </c>
      <c r="Y781" s="27">
        <v>0</v>
      </c>
      <c r="Z781" s="27">
        <v>0</v>
      </c>
      <c r="AA781" s="27">
        <v>0</v>
      </c>
    </row>
    <row r="782" spans="1:27">
      <c r="A782" s="20">
        <v>780</v>
      </c>
      <c r="B782" s="20" t="s">
        <v>205</v>
      </c>
      <c r="C782" s="20" t="s">
        <v>805</v>
      </c>
      <c r="D782" s="25">
        <v>376.44</v>
      </c>
      <c r="E782" s="25">
        <v>21.21</v>
      </c>
      <c r="F782" s="27">
        <v>0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1.0286369240810948E-4</v>
      </c>
      <c r="M782" s="27">
        <v>2.6901351942988232E-4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</row>
    <row r="783" spans="1:27">
      <c r="A783" s="20">
        <v>781</v>
      </c>
      <c r="B783" s="20" t="s">
        <v>205</v>
      </c>
      <c r="C783" s="20" t="s">
        <v>806</v>
      </c>
      <c r="D783" s="25">
        <v>385.56</v>
      </c>
      <c r="E783" s="25">
        <v>20.13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4.0619854167833437E-3</v>
      </c>
      <c r="Q783" s="27">
        <v>3.1265093004166841E-3</v>
      </c>
      <c r="R783" s="27">
        <v>1.7639729196679817E-3</v>
      </c>
      <c r="S783" s="27">
        <v>1.4057146461435993E-3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0</v>
      </c>
      <c r="AA783" s="27">
        <v>0</v>
      </c>
    </row>
    <row r="784" spans="1:27">
      <c r="A784" s="20">
        <v>782</v>
      </c>
      <c r="B784" s="20" t="s">
        <v>205</v>
      </c>
      <c r="C784" s="20" t="s">
        <v>807</v>
      </c>
      <c r="D784" s="25">
        <v>387.12</v>
      </c>
      <c r="E784" s="25">
        <v>26.82</v>
      </c>
      <c r="F784" s="27">
        <v>0</v>
      </c>
      <c r="G784" s="27">
        <v>0</v>
      </c>
      <c r="H784" s="27">
        <v>1.8915986937642477E-4</v>
      </c>
      <c r="I784" s="27">
        <v>2.2286809997925858E-4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0</v>
      </c>
      <c r="Y784" s="27">
        <v>0</v>
      </c>
      <c r="Z784" s="27">
        <v>0</v>
      </c>
      <c r="AA784" s="27">
        <v>0</v>
      </c>
    </row>
    <row r="785" spans="1:27">
      <c r="A785" s="20">
        <v>783</v>
      </c>
      <c r="B785" s="20" t="s">
        <v>205</v>
      </c>
      <c r="C785" s="20" t="s">
        <v>808</v>
      </c>
      <c r="D785" s="25">
        <v>405.36</v>
      </c>
      <c r="E785" s="25">
        <v>26.89</v>
      </c>
      <c r="F785" s="27">
        <v>0</v>
      </c>
      <c r="G785" s="27">
        <v>0</v>
      </c>
      <c r="H785" s="27">
        <v>0</v>
      </c>
      <c r="I785" s="27">
        <v>0</v>
      </c>
      <c r="J785" s="27">
        <v>0</v>
      </c>
      <c r="K785" s="27">
        <v>0</v>
      </c>
      <c r="L785" s="27">
        <v>3.5443295386671989E-4</v>
      </c>
      <c r="M785" s="27">
        <v>3.9783691056582629E-4</v>
      </c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27">
        <v>0</v>
      </c>
      <c r="Z785" s="27">
        <v>0</v>
      </c>
      <c r="AA785" s="27">
        <v>0</v>
      </c>
    </row>
    <row r="786" spans="1:27">
      <c r="A786" s="20">
        <v>784</v>
      </c>
      <c r="B786" s="20" t="s">
        <v>205</v>
      </c>
      <c r="C786" s="20" t="s">
        <v>809</v>
      </c>
      <c r="D786" s="25">
        <v>405.72</v>
      </c>
      <c r="E786" s="25">
        <v>25.94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8.9863962636568488E-3</v>
      </c>
      <c r="O786" s="27">
        <v>5.4692009948017388E-3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0</v>
      </c>
      <c r="Y786" s="27">
        <v>0</v>
      </c>
      <c r="Z786" s="27">
        <v>0</v>
      </c>
      <c r="AA786" s="27">
        <v>0</v>
      </c>
    </row>
    <row r="787" spans="1:27">
      <c r="A787" s="20">
        <v>785</v>
      </c>
      <c r="B787" s="20" t="s">
        <v>205</v>
      </c>
      <c r="C787" s="20" t="s">
        <v>810</v>
      </c>
      <c r="D787" s="25">
        <v>405.72</v>
      </c>
      <c r="E787" s="25">
        <v>26.17</v>
      </c>
      <c r="F787" s="27">
        <v>0</v>
      </c>
      <c r="G787" s="27">
        <v>0</v>
      </c>
      <c r="H787" s="27">
        <v>3.6384213385675588E-4</v>
      </c>
      <c r="I787" s="27">
        <v>0</v>
      </c>
      <c r="J787" s="27">
        <v>0</v>
      </c>
      <c r="K787" s="27">
        <v>0</v>
      </c>
      <c r="L787" s="27">
        <v>0</v>
      </c>
      <c r="M787" s="27">
        <v>2.2599572256326072E-3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</row>
    <row r="788" spans="1:27">
      <c r="A788" s="20">
        <v>786</v>
      </c>
      <c r="B788" s="20" t="s">
        <v>205</v>
      </c>
      <c r="C788" s="20" t="s">
        <v>811</v>
      </c>
      <c r="D788" s="25">
        <v>405.72</v>
      </c>
      <c r="E788" s="25">
        <v>26.89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  <c r="L788" s="27">
        <v>6.649774184544063E-4</v>
      </c>
      <c r="M788" s="27">
        <v>8.3659418907556615E-4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</row>
    <row r="789" spans="1:27">
      <c r="A789" s="20">
        <v>787</v>
      </c>
      <c r="B789" s="20" t="s">
        <v>205</v>
      </c>
      <c r="C789" s="20" t="s">
        <v>812</v>
      </c>
      <c r="D789" s="25">
        <v>411.6</v>
      </c>
      <c r="E789" s="25">
        <v>26.81</v>
      </c>
      <c r="F789" s="27">
        <v>2.4592272530550249E-3</v>
      </c>
      <c r="G789" s="27">
        <v>1.3987283075819867E-3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0</v>
      </c>
      <c r="AA789" s="27">
        <v>0</v>
      </c>
    </row>
    <row r="790" spans="1:27">
      <c r="A790" s="20">
        <v>788</v>
      </c>
      <c r="B790" s="20" t="s">
        <v>205</v>
      </c>
      <c r="C790" s="20" t="s">
        <v>813</v>
      </c>
      <c r="D790" s="25">
        <v>415.56</v>
      </c>
      <c r="E790" s="25">
        <v>16.25</v>
      </c>
      <c r="F790" s="27">
        <v>0</v>
      </c>
      <c r="G790" s="27">
        <v>0</v>
      </c>
      <c r="H790" s="27">
        <v>0</v>
      </c>
      <c r="I790" s="27">
        <v>0</v>
      </c>
      <c r="J790" s="27">
        <v>7.5733767998144858E-5</v>
      </c>
      <c r="K790" s="27">
        <v>2.8700135512172635E-4</v>
      </c>
      <c r="L790" s="27">
        <v>2.1006636238688831E-4</v>
      </c>
      <c r="M790" s="27">
        <v>3.7545132153937803E-4</v>
      </c>
      <c r="N790" s="27">
        <v>1.6902140595834416E-4</v>
      </c>
      <c r="O790" s="27">
        <v>8.5649460094171877E-4</v>
      </c>
      <c r="P790" s="27">
        <v>1.3190717970780583E-4</v>
      </c>
      <c r="Q790" s="27">
        <v>4.0564365412518654E-4</v>
      </c>
      <c r="R790" s="27">
        <v>0</v>
      </c>
      <c r="S790" s="27">
        <v>1.4355214555383539E-3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</row>
    <row r="791" spans="1:27">
      <c r="A791" s="20">
        <v>789</v>
      </c>
      <c r="B791" s="20" t="s">
        <v>205</v>
      </c>
      <c r="C791" s="20" t="s">
        <v>814</v>
      </c>
      <c r="D791" s="25">
        <v>417.36</v>
      </c>
      <c r="E791" s="25">
        <v>15.97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4.7513413018507276E-3</v>
      </c>
    </row>
    <row r="792" spans="1:27">
      <c r="A792" s="20">
        <v>790</v>
      </c>
      <c r="B792" s="20" t="s">
        <v>205</v>
      </c>
      <c r="C792" s="20" t="s">
        <v>815</v>
      </c>
      <c r="D792" s="25">
        <v>419.64</v>
      </c>
      <c r="E792" s="25">
        <v>17.68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3.8945492275132558E-3</v>
      </c>
      <c r="U792" s="27">
        <v>3.5863361747368685E-3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</row>
    <row r="793" spans="1:27">
      <c r="A793" s="20">
        <v>791</v>
      </c>
      <c r="B793" s="20" t="s">
        <v>205</v>
      </c>
      <c r="C793" s="20" t="s">
        <v>816</v>
      </c>
      <c r="D793" s="25">
        <v>422.76</v>
      </c>
      <c r="E793" s="25">
        <v>26.33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6.91384378376232E-3</v>
      </c>
      <c r="AA793" s="27">
        <v>1.6860992790917052E-3</v>
      </c>
    </row>
    <row r="794" spans="1:27">
      <c r="A794" s="20">
        <v>792</v>
      </c>
      <c r="B794" s="20" t="s">
        <v>205</v>
      </c>
      <c r="C794" s="20" t="s">
        <v>817</v>
      </c>
      <c r="D794" s="25">
        <v>428.27289999999999</v>
      </c>
      <c r="E794" s="25">
        <v>26.22</v>
      </c>
      <c r="F794" s="27">
        <v>0</v>
      </c>
      <c r="G794" s="27">
        <v>0</v>
      </c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2.7609936483124754E-4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</row>
    <row r="795" spans="1:27">
      <c r="A795" s="20">
        <v>793</v>
      </c>
      <c r="B795" s="20" t="s">
        <v>205</v>
      </c>
      <c r="C795" s="20" t="s">
        <v>818</v>
      </c>
      <c r="D795" s="25">
        <v>429.24</v>
      </c>
      <c r="E795" s="25">
        <v>26.26</v>
      </c>
      <c r="F795" s="27">
        <v>0</v>
      </c>
      <c r="G795" s="27">
        <v>3.7117954462651556E-4</v>
      </c>
      <c r="H795" s="27">
        <v>0</v>
      </c>
      <c r="I795" s="27">
        <v>0</v>
      </c>
      <c r="J795" s="27">
        <v>0</v>
      </c>
      <c r="K795" s="27">
        <v>5.088403371864812E-4</v>
      </c>
      <c r="L795" s="27">
        <v>0</v>
      </c>
      <c r="M795" s="27">
        <v>0</v>
      </c>
      <c r="N795" s="27">
        <v>0</v>
      </c>
      <c r="O795" s="27">
        <v>2.3214481070594342E-4</v>
      </c>
      <c r="P795" s="27">
        <v>1.706693756841298E-4</v>
      </c>
      <c r="Q795" s="27">
        <v>1.5440629415087746E-4</v>
      </c>
      <c r="R795" s="27">
        <v>0</v>
      </c>
      <c r="S795" s="27">
        <v>0</v>
      </c>
      <c r="T795" s="27">
        <v>0</v>
      </c>
      <c r="U795" s="27">
        <v>3.1618184810410307E-4</v>
      </c>
      <c r="V795" s="27">
        <v>2.1616047502411142E-3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</row>
    <row r="796" spans="1:27">
      <c r="A796" s="20">
        <v>794</v>
      </c>
      <c r="B796" s="20" t="s">
        <v>205</v>
      </c>
      <c r="C796" s="20" t="s">
        <v>819</v>
      </c>
      <c r="D796" s="25">
        <v>429.48</v>
      </c>
      <c r="E796" s="25">
        <v>26.08</v>
      </c>
      <c r="F796" s="27">
        <v>1.0491248660748126E-3</v>
      </c>
      <c r="G796" s="27">
        <v>1.8860870417171442E-2</v>
      </c>
      <c r="H796" s="27">
        <v>0</v>
      </c>
      <c r="I796" s="27">
        <v>0</v>
      </c>
      <c r="J796" s="27">
        <v>1.4862741184680612E-3</v>
      </c>
      <c r="K796" s="27">
        <v>0</v>
      </c>
      <c r="L796" s="27">
        <v>0</v>
      </c>
      <c r="M796" s="27">
        <v>0</v>
      </c>
      <c r="N796" s="27">
        <v>0</v>
      </c>
      <c r="O796" s="27">
        <v>7.4163068780340165E-4</v>
      </c>
      <c r="P796" s="27">
        <v>0</v>
      </c>
      <c r="Q796" s="27">
        <v>0</v>
      </c>
      <c r="R796" s="27">
        <v>9.1017034998202542E-4</v>
      </c>
      <c r="S796" s="27">
        <v>0</v>
      </c>
      <c r="T796" s="27">
        <v>1.0377686081641151E-3</v>
      </c>
      <c r="U796" s="27">
        <v>1.084052050642639E-3</v>
      </c>
      <c r="V796" s="27">
        <v>1.6308400725045354E-2</v>
      </c>
      <c r="W796" s="27">
        <v>7.1328344682550383E-3</v>
      </c>
      <c r="X796" s="27">
        <v>0</v>
      </c>
      <c r="Y796" s="27">
        <v>0</v>
      </c>
      <c r="Z796" s="27">
        <v>5.4541946661770889E-4</v>
      </c>
      <c r="AA796" s="27">
        <v>1.0051745702277474E-3</v>
      </c>
    </row>
    <row r="797" spans="1:27">
      <c r="A797" s="20">
        <v>795</v>
      </c>
      <c r="B797" s="20" t="s">
        <v>205</v>
      </c>
      <c r="C797" s="20" t="s">
        <v>820</v>
      </c>
      <c r="D797" s="25">
        <v>429.48</v>
      </c>
      <c r="E797" s="25">
        <v>26.52</v>
      </c>
      <c r="F797" s="27">
        <v>7.2082431461738608E-2</v>
      </c>
      <c r="G797" s="27">
        <v>4.3539362356311466E-3</v>
      </c>
      <c r="H797" s="27">
        <v>0</v>
      </c>
      <c r="I797" s="27">
        <v>4.5290080821482779E-3</v>
      </c>
      <c r="J797" s="27">
        <v>5.9902027033925025E-4</v>
      </c>
      <c r="K797" s="27">
        <v>3.1513226274043835E-3</v>
      </c>
      <c r="L797" s="27">
        <v>3.8620640876862924E-3</v>
      </c>
      <c r="M797" s="27">
        <v>8.5176958668899258E-4</v>
      </c>
      <c r="N797" s="27">
        <v>0</v>
      </c>
      <c r="O797" s="27">
        <v>0</v>
      </c>
      <c r="P797" s="27">
        <v>1.1975782855859541E-3</v>
      </c>
      <c r="Q797" s="27">
        <v>0</v>
      </c>
      <c r="R797" s="27">
        <v>0</v>
      </c>
      <c r="S797" s="27">
        <v>2.7032684066455866E-3</v>
      </c>
      <c r="T797" s="27">
        <v>0</v>
      </c>
      <c r="U797" s="27">
        <v>3.8339516819645104E-3</v>
      </c>
      <c r="V797" s="27">
        <v>0</v>
      </c>
      <c r="W797" s="27">
        <v>7.240287842623757E-3</v>
      </c>
      <c r="X797" s="27">
        <v>0</v>
      </c>
      <c r="Y797" s="27">
        <v>1.9521218846331482E-3</v>
      </c>
      <c r="Z797" s="27">
        <v>1.8016247530936902E-3</v>
      </c>
      <c r="AA797" s="27">
        <v>0</v>
      </c>
    </row>
    <row r="798" spans="1:27">
      <c r="A798" s="20">
        <v>796</v>
      </c>
      <c r="B798" s="20" t="s">
        <v>205</v>
      </c>
      <c r="C798" s="20" t="s">
        <v>821</v>
      </c>
      <c r="D798" s="25">
        <v>429.84</v>
      </c>
      <c r="E798" s="25">
        <v>26.39</v>
      </c>
      <c r="F798" s="27">
        <v>0</v>
      </c>
      <c r="G798" s="27">
        <v>0</v>
      </c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6.5716961396803646E-3</v>
      </c>
      <c r="P798" s="27">
        <v>6.1990587302332163E-3</v>
      </c>
      <c r="Q798" s="27">
        <v>0</v>
      </c>
      <c r="R798" s="27">
        <v>0</v>
      </c>
      <c r="S798" s="27">
        <v>0</v>
      </c>
      <c r="T798" s="27">
        <v>1.4886158579209472E-3</v>
      </c>
      <c r="U798" s="27">
        <v>0</v>
      </c>
      <c r="V798" s="27">
        <v>2.8624886099191298E-3</v>
      </c>
      <c r="W798" s="27">
        <v>0</v>
      </c>
      <c r="X798" s="27">
        <v>0</v>
      </c>
      <c r="Y798" s="27">
        <v>0</v>
      </c>
      <c r="Z798" s="27">
        <v>0</v>
      </c>
      <c r="AA798" s="27">
        <v>3.0344382859294628E-3</v>
      </c>
    </row>
    <row r="799" spans="1:27">
      <c r="A799" s="20">
        <v>797</v>
      </c>
      <c r="B799" s="20" t="s">
        <v>205</v>
      </c>
      <c r="C799" s="20" t="s">
        <v>822</v>
      </c>
      <c r="D799" s="25">
        <v>429.84</v>
      </c>
      <c r="E799" s="25">
        <v>26.62</v>
      </c>
      <c r="F799" s="27">
        <v>0</v>
      </c>
      <c r="G799" s="27">
        <v>0</v>
      </c>
      <c r="H799" s="27">
        <v>0</v>
      </c>
      <c r="I799" s="27">
        <v>0</v>
      </c>
      <c r="J799" s="27">
        <v>1.4057197115550286E-4</v>
      </c>
      <c r="K799" s="27">
        <v>0</v>
      </c>
      <c r="L799" s="27">
        <v>0</v>
      </c>
      <c r="M799" s="27">
        <v>0</v>
      </c>
      <c r="N799" s="27">
        <v>4.6271456052567285E-3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0</v>
      </c>
      <c r="Z799" s="27">
        <v>0</v>
      </c>
      <c r="AA799" s="27">
        <v>0</v>
      </c>
    </row>
    <row r="800" spans="1:27">
      <c r="A800" s="20">
        <v>798</v>
      </c>
      <c r="B800" s="20" t="s">
        <v>205</v>
      </c>
      <c r="C800" s="20" t="s">
        <v>823</v>
      </c>
      <c r="D800" s="25">
        <v>430.2</v>
      </c>
      <c r="E800" s="25">
        <v>26.7</v>
      </c>
      <c r="F800" s="27">
        <v>0</v>
      </c>
      <c r="G800" s="27">
        <v>0</v>
      </c>
      <c r="H800" s="27">
        <v>0</v>
      </c>
      <c r="I800" s="27">
        <v>3.4544753343038838E-4</v>
      </c>
      <c r="J800" s="27">
        <v>0</v>
      </c>
      <c r="K800" s="27">
        <v>0</v>
      </c>
      <c r="L800" s="27">
        <v>0</v>
      </c>
      <c r="M800" s="27">
        <v>0</v>
      </c>
      <c r="N800" s="27">
        <v>6.8741938195407198E-4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</row>
    <row r="801" spans="1:27">
      <c r="A801" s="20">
        <v>799</v>
      </c>
      <c r="B801" s="20" t="s">
        <v>205</v>
      </c>
      <c r="C801" s="20" t="s">
        <v>824</v>
      </c>
      <c r="D801" s="25">
        <v>433.68</v>
      </c>
      <c r="E801" s="25">
        <v>25.94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2.7670882643411358E-3</v>
      </c>
      <c r="M801" s="27">
        <v>2.585892218844206E-3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</row>
    <row r="802" spans="1:27">
      <c r="A802" s="20">
        <v>800</v>
      </c>
      <c r="B802" s="20" t="s">
        <v>205</v>
      </c>
      <c r="C802" s="20" t="s">
        <v>825</v>
      </c>
      <c r="D802" s="25">
        <v>437.64</v>
      </c>
      <c r="E802" s="25">
        <v>25.46</v>
      </c>
      <c r="F802" s="27">
        <v>0</v>
      </c>
      <c r="G802" s="27">
        <v>0</v>
      </c>
      <c r="H802" s="27">
        <v>0</v>
      </c>
      <c r="I802" s="27">
        <v>0</v>
      </c>
      <c r="J802" s="27">
        <v>1.03495908750316E-2</v>
      </c>
      <c r="K802" s="27">
        <v>1.0403074758552927E-2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</row>
    <row r="803" spans="1:27">
      <c r="A803" s="20">
        <v>801</v>
      </c>
      <c r="B803" s="20" t="s">
        <v>205</v>
      </c>
      <c r="C803" s="20" t="s">
        <v>826</v>
      </c>
      <c r="D803" s="25">
        <v>437.7174</v>
      </c>
      <c r="E803" s="25">
        <v>25.71</v>
      </c>
      <c r="F803" s="27">
        <v>0</v>
      </c>
      <c r="G803" s="27">
        <v>0</v>
      </c>
      <c r="H803" s="27">
        <v>9.7102067717805848E-4</v>
      </c>
      <c r="I803" s="27">
        <v>8.598649167351097E-4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</row>
    <row r="804" spans="1:27">
      <c r="A804" s="20">
        <v>802</v>
      </c>
      <c r="B804" s="20" t="s">
        <v>205</v>
      </c>
      <c r="C804" s="20" t="s">
        <v>827</v>
      </c>
      <c r="D804" s="25">
        <v>437.76</v>
      </c>
      <c r="E804" s="25">
        <v>17.670000000000002</v>
      </c>
      <c r="F804" s="27">
        <v>0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1.1011330847715904E-2</v>
      </c>
      <c r="U804" s="27">
        <v>8.100878776041702E-3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0</v>
      </c>
    </row>
    <row r="805" spans="1:27">
      <c r="A805" s="20">
        <v>803</v>
      </c>
      <c r="B805" s="20" t="s">
        <v>205</v>
      </c>
      <c r="C805" s="20" t="s">
        <v>828</v>
      </c>
      <c r="D805" s="25">
        <v>438.36</v>
      </c>
      <c r="E805" s="25">
        <v>24.46</v>
      </c>
      <c r="F805" s="27">
        <v>0</v>
      </c>
      <c r="G805" s="27">
        <v>0</v>
      </c>
      <c r="H805" s="27">
        <v>0</v>
      </c>
      <c r="I805" s="27">
        <v>0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5.7027131167174745E-4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</row>
    <row r="806" spans="1:27">
      <c r="A806" s="20">
        <v>804</v>
      </c>
      <c r="B806" s="20" t="s">
        <v>205</v>
      </c>
      <c r="C806" s="20" t="s">
        <v>829</v>
      </c>
      <c r="D806" s="25">
        <v>445.2</v>
      </c>
      <c r="E806" s="25">
        <v>25.25</v>
      </c>
      <c r="F806" s="27">
        <v>0</v>
      </c>
      <c r="G806" s="27">
        <v>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3.1122441340479648E-4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</row>
    <row r="807" spans="1:27">
      <c r="A807" s="20">
        <v>805</v>
      </c>
      <c r="B807" s="20" t="s">
        <v>205</v>
      </c>
      <c r="C807" s="20" t="s">
        <v>830</v>
      </c>
      <c r="D807" s="25">
        <v>445.2</v>
      </c>
      <c r="E807" s="25">
        <v>26.8</v>
      </c>
      <c r="F807" s="27">
        <v>0</v>
      </c>
      <c r="G807" s="27">
        <v>3.8333569031100313E-4</v>
      </c>
      <c r="H807" s="27">
        <v>0</v>
      </c>
      <c r="I807" s="27">
        <v>0</v>
      </c>
      <c r="J807" s="27">
        <v>0</v>
      </c>
      <c r="K807" s="27">
        <v>0</v>
      </c>
      <c r="L807" s="27">
        <v>1.8486372034318545E-4</v>
      </c>
      <c r="M807" s="27">
        <v>4.9837867705201683E-4</v>
      </c>
      <c r="N807" s="27">
        <v>1.9245701441947412E-3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1.2178076036241617E-3</v>
      </c>
      <c r="AA807" s="27">
        <v>1.650726595729315E-3</v>
      </c>
    </row>
    <row r="808" spans="1:27">
      <c r="A808" s="20">
        <v>806</v>
      </c>
      <c r="B808" s="20" t="s">
        <v>205</v>
      </c>
      <c r="C808" s="20" t="s">
        <v>831</v>
      </c>
      <c r="D808" s="25">
        <v>445.44</v>
      </c>
      <c r="E808" s="25">
        <v>26.87</v>
      </c>
      <c r="F808" s="27">
        <v>2.2713902164413782E-2</v>
      </c>
      <c r="G808" s="27">
        <v>4.5148421639633262E-3</v>
      </c>
      <c r="H808" s="27">
        <v>1.67187204159578E-3</v>
      </c>
      <c r="I808" s="27">
        <v>2.4268482575392392E-3</v>
      </c>
      <c r="J808" s="27">
        <v>1.2757662998009566E-3</v>
      </c>
      <c r="K808" s="27">
        <v>0</v>
      </c>
      <c r="L808" s="27">
        <v>2.0348308607276929E-4</v>
      </c>
      <c r="M808" s="27">
        <v>1.8742178047962315E-3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27">
        <v>3.2410578972747866E-4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27">
        <v>5.1132502224710474E-3</v>
      </c>
      <c r="Z808" s="27">
        <v>2.4410762009581966E-3</v>
      </c>
      <c r="AA808" s="27">
        <v>5.1830850586606974E-3</v>
      </c>
    </row>
    <row r="809" spans="1:27">
      <c r="A809" s="20">
        <v>807</v>
      </c>
      <c r="B809" s="20" t="s">
        <v>205</v>
      </c>
      <c r="C809" s="20" t="s">
        <v>832</v>
      </c>
      <c r="D809" s="25">
        <v>445.68</v>
      </c>
      <c r="E809" s="25">
        <v>25.87</v>
      </c>
      <c r="F809" s="27">
        <v>0</v>
      </c>
      <c r="G809" s="27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6.5082713549653899E-4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7">
        <v>4.1404766837183727E-4</v>
      </c>
      <c r="V809" s="27">
        <v>3.1990742271135195E-3</v>
      </c>
      <c r="W809" s="27">
        <v>1.4707080917367846E-2</v>
      </c>
      <c r="X809" s="27">
        <v>0</v>
      </c>
      <c r="Y809" s="27">
        <v>0</v>
      </c>
      <c r="Z809" s="27">
        <v>0</v>
      </c>
      <c r="AA809" s="27">
        <v>0</v>
      </c>
    </row>
    <row r="810" spans="1:27">
      <c r="A810" s="20">
        <v>808</v>
      </c>
      <c r="B810" s="20" t="s">
        <v>205</v>
      </c>
      <c r="C810" s="20" t="s">
        <v>833</v>
      </c>
      <c r="D810" s="25">
        <v>445.68</v>
      </c>
      <c r="E810" s="25">
        <v>26.19</v>
      </c>
      <c r="F810" s="27">
        <v>0</v>
      </c>
      <c r="G810" s="27">
        <v>0</v>
      </c>
      <c r="H810" s="27">
        <v>0</v>
      </c>
      <c r="I810" s="27">
        <v>0</v>
      </c>
      <c r="J810" s="27">
        <v>0</v>
      </c>
      <c r="K810" s="27">
        <v>1.6611250898691543E-3</v>
      </c>
      <c r="L810" s="27">
        <v>0</v>
      </c>
      <c r="M810" s="27">
        <v>0</v>
      </c>
      <c r="N810" s="27">
        <v>0</v>
      </c>
      <c r="O810" s="27">
        <v>3.8175192176173161E-4</v>
      </c>
      <c r="P810" s="27">
        <v>0</v>
      </c>
      <c r="Q810" s="27">
        <v>0</v>
      </c>
      <c r="R810" s="27">
        <v>2.5883897735391472E-3</v>
      </c>
      <c r="S810" s="27">
        <v>0</v>
      </c>
      <c r="T810" s="27">
        <v>1.9115926105020091E-3</v>
      </c>
      <c r="U810" s="27">
        <v>0</v>
      </c>
      <c r="V810" s="27">
        <v>0</v>
      </c>
      <c r="W810" s="27">
        <v>0</v>
      </c>
      <c r="X810" s="27">
        <v>0</v>
      </c>
      <c r="Y810" s="27">
        <v>0</v>
      </c>
      <c r="Z810" s="27">
        <v>6.9047776366553673E-4</v>
      </c>
      <c r="AA810" s="27">
        <v>0</v>
      </c>
    </row>
    <row r="811" spans="1:27">
      <c r="A811" s="20">
        <v>809</v>
      </c>
      <c r="B811" s="20" t="s">
        <v>205</v>
      </c>
      <c r="C811" s="20" t="s">
        <v>834</v>
      </c>
      <c r="D811" s="25">
        <v>452.64</v>
      </c>
      <c r="E811" s="25">
        <v>21.43</v>
      </c>
      <c r="F811" s="27">
        <v>3.058829532801244E-3</v>
      </c>
      <c r="G811" s="27">
        <v>4.8755015138577948E-3</v>
      </c>
      <c r="H811" s="27">
        <v>4.8008562710172579E-4</v>
      </c>
      <c r="I811" s="27">
        <v>6.6832816957929271E-4</v>
      </c>
      <c r="J811" s="27">
        <v>4.8428512758568056E-4</v>
      </c>
      <c r="K811" s="27">
        <v>3.6458965171415716E-4</v>
      </c>
      <c r="L811" s="27">
        <v>2.6058801102633075E-4</v>
      </c>
      <c r="M811" s="27">
        <v>3.1218018798481674E-4</v>
      </c>
      <c r="N811" s="27">
        <v>0</v>
      </c>
      <c r="O811" s="27">
        <v>1.0093041138716382E-3</v>
      </c>
      <c r="P811" s="27">
        <v>6.6869611935207118E-4</v>
      </c>
      <c r="Q811" s="27">
        <v>8.0474461755333706E-4</v>
      </c>
      <c r="R811" s="27">
        <v>0</v>
      </c>
      <c r="S811" s="27">
        <v>7.0348541053177069E-4</v>
      </c>
      <c r="T811" s="27">
        <v>0</v>
      </c>
      <c r="U811" s="27">
        <v>5.3423829507245001E-4</v>
      </c>
      <c r="V811" s="27">
        <v>0</v>
      </c>
      <c r="W811" s="27">
        <v>2.1427593846742479E-3</v>
      </c>
      <c r="X811" s="27">
        <v>2.03461091924588E-3</v>
      </c>
      <c r="Y811" s="27">
        <v>0</v>
      </c>
      <c r="Z811" s="27">
        <v>0</v>
      </c>
      <c r="AA811" s="27">
        <v>9.2411210488679992E-4</v>
      </c>
    </row>
    <row r="812" spans="1:27">
      <c r="A812" s="20">
        <v>810</v>
      </c>
      <c r="B812" s="20" t="s">
        <v>205</v>
      </c>
      <c r="C812" s="20" t="s">
        <v>835</v>
      </c>
      <c r="D812" s="25">
        <v>455.52</v>
      </c>
      <c r="E812" s="25">
        <v>23.67</v>
      </c>
      <c r="F812" s="27">
        <v>0</v>
      </c>
      <c r="G812" s="27">
        <v>0</v>
      </c>
      <c r="H812" s="27">
        <v>0</v>
      </c>
      <c r="I812" s="27">
        <v>1.4951505013454387E-2</v>
      </c>
      <c r="J812" s="27">
        <v>1.2535143788820195E-2</v>
      </c>
      <c r="K812" s="27">
        <v>1.0313958482860217E-2</v>
      </c>
      <c r="L812" s="27">
        <v>9.4205683471853194E-3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27">
        <v>0</v>
      </c>
      <c r="Z812" s="27">
        <v>0</v>
      </c>
      <c r="AA812" s="27">
        <v>0</v>
      </c>
    </row>
    <row r="813" spans="1:27">
      <c r="A813" s="20">
        <v>811</v>
      </c>
      <c r="B813" s="20" t="s">
        <v>205</v>
      </c>
      <c r="C813" s="20" t="s">
        <v>836</v>
      </c>
      <c r="D813" s="25">
        <v>456.36</v>
      </c>
      <c r="E813" s="25">
        <v>26.47</v>
      </c>
      <c r="F813" s="27">
        <v>0</v>
      </c>
      <c r="G813" s="27">
        <v>0</v>
      </c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7">
        <v>0</v>
      </c>
      <c r="Q813" s="27">
        <v>0</v>
      </c>
      <c r="R813" s="27">
        <v>1.0071555539062831E-3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</row>
    <row r="814" spans="1:27">
      <c r="A814" s="20">
        <v>812</v>
      </c>
      <c r="B814" s="20" t="s">
        <v>205</v>
      </c>
      <c r="C814" s="20" t="s">
        <v>837</v>
      </c>
      <c r="D814" s="25">
        <v>457.44</v>
      </c>
      <c r="E814" s="25">
        <v>26.52</v>
      </c>
      <c r="F814" s="27">
        <v>0</v>
      </c>
      <c r="G814" s="27">
        <v>0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5.6769977626497901E-4</v>
      </c>
      <c r="R814" s="27">
        <v>1.1273510524475606E-4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</row>
    <row r="815" spans="1:27">
      <c r="A815" s="20">
        <v>813</v>
      </c>
      <c r="B815" s="20" t="s">
        <v>205</v>
      </c>
      <c r="C815" s="20" t="s">
        <v>838</v>
      </c>
      <c r="D815" s="25">
        <v>460.68</v>
      </c>
      <c r="E815" s="25">
        <v>27.22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1.9047197667893649E-3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</row>
    <row r="816" spans="1:27">
      <c r="A816" s="20">
        <v>814</v>
      </c>
      <c r="B816" s="20" t="s">
        <v>205</v>
      </c>
      <c r="C816" s="20" t="s">
        <v>839</v>
      </c>
      <c r="D816" s="25">
        <v>464.76</v>
      </c>
      <c r="E816" s="25">
        <v>25.57</v>
      </c>
      <c r="F816" s="27">
        <v>0</v>
      </c>
      <c r="G816" s="27">
        <v>0</v>
      </c>
      <c r="H816" s="27">
        <v>0</v>
      </c>
      <c r="I816" s="27">
        <v>0</v>
      </c>
      <c r="J816" s="27">
        <v>6.8683953603627826E-4</v>
      </c>
      <c r="K816" s="27">
        <v>8.8515350121167922E-4</v>
      </c>
      <c r="L816" s="27">
        <v>0</v>
      </c>
      <c r="M816" s="27">
        <v>0</v>
      </c>
      <c r="N816" s="27">
        <v>0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0</v>
      </c>
      <c r="AA816" s="27">
        <v>0</v>
      </c>
    </row>
    <row r="817" spans="1:27">
      <c r="A817" s="20">
        <v>815</v>
      </c>
      <c r="B817" s="20" t="s">
        <v>205</v>
      </c>
      <c r="C817" s="20" t="s">
        <v>840</v>
      </c>
      <c r="D817" s="25">
        <v>465.12</v>
      </c>
      <c r="E817" s="25">
        <v>25.5</v>
      </c>
      <c r="F817" s="27">
        <v>0</v>
      </c>
      <c r="G817" s="27">
        <v>0</v>
      </c>
      <c r="H817" s="27">
        <v>0</v>
      </c>
      <c r="I817" s="27">
        <v>0</v>
      </c>
      <c r="J817" s="27">
        <v>5.4613531207327618E-4</v>
      </c>
      <c r="K817" s="27">
        <v>5.8802264537141614E-4</v>
      </c>
      <c r="L817" s="27">
        <v>0</v>
      </c>
      <c r="M817" s="27">
        <v>0</v>
      </c>
      <c r="N817" s="27">
        <v>0</v>
      </c>
      <c r="O817" s="27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0</v>
      </c>
      <c r="U817" s="27">
        <v>0</v>
      </c>
      <c r="V817" s="27">
        <v>0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</row>
    <row r="818" spans="1:27">
      <c r="A818" s="20">
        <v>816</v>
      </c>
      <c r="B818" s="20" t="s">
        <v>205</v>
      </c>
      <c r="C818" s="20" t="s">
        <v>841</v>
      </c>
      <c r="D818" s="25">
        <v>467.52</v>
      </c>
      <c r="E818" s="25">
        <v>22.42</v>
      </c>
      <c r="F818" s="27">
        <v>0</v>
      </c>
      <c r="G818" s="27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4.360152896367357E-3</v>
      </c>
      <c r="O818" s="27">
        <v>6.2925618302029787E-3</v>
      </c>
      <c r="P818" s="27">
        <v>0</v>
      </c>
      <c r="Q818" s="27">
        <v>0</v>
      </c>
      <c r="R818" s="27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</row>
    <row r="819" spans="1:27">
      <c r="A819" s="20">
        <v>817</v>
      </c>
      <c r="B819" s="20" t="s">
        <v>205</v>
      </c>
      <c r="C819" s="20" t="s">
        <v>842</v>
      </c>
      <c r="D819" s="25">
        <v>485.52</v>
      </c>
      <c r="E819" s="25">
        <v>26.79</v>
      </c>
      <c r="F819" s="27">
        <v>0</v>
      </c>
      <c r="G819" s="27">
        <v>2.0021563290904223E-2</v>
      </c>
      <c r="H819" s="27">
        <v>2.4108900499006762E-3</v>
      </c>
      <c r="I819" s="27">
        <v>2.3344554988290831E-3</v>
      </c>
      <c r="J819" s="27">
        <v>1.7965214146236277E-3</v>
      </c>
      <c r="K819" s="27">
        <v>1.6628188263122384E-3</v>
      </c>
      <c r="L819" s="27">
        <v>1.0138827638729853E-3</v>
      </c>
      <c r="M819" s="27">
        <v>1.9118789801159911E-3</v>
      </c>
      <c r="N819" s="27">
        <v>1.3331993903032589E-3</v>
      </c>
      <c r="O819" s="27">
        <v>0</v>
      </c>
      <c r="P819" s="27">
        <v>0</v>
      </c>
      <c r="Q819" s="27">
        <v>0</v>
      </c>
      <c r="R819" s="27">
        <v>0</v>
      </c>
      <c r="S819" s="27">
        <v>5.4268876419484796E-4</v>
      </c>
      <c r="T819" s="27">
        <v>6.5905680053328277E-4</v>
      </c>
      <c r="U819" s="27">
        <v>0</v>
      </c>
      <c r="V819" s="27">
        <v>0</v>
      </c>
      <c r="W819" s="27">
        <v>0</v>
      </c>
      <c r="X819" s="27">
        <v>2.0212473007286658E-3</v>
      </c>
      <c r="Y819" s="27">
        <v>5.8756173490141705E-3</v>
      </c>
      <c r="Z819" s="27">
        <v>1.5405197164134452E-3</v>
      </c>
      <c r="AA819" s="27">
        <v>1.0003961912161026E-2</v>
      </c>
    </row>
    <row r="820" spans="1:27">
      <c r="A820" s="20">
        <v>818</v>
      </c>
      <c r="B820" s="20" t="s">
        <v>205</v>
      </c>
      <c r="C820" s="20" t="s">
        <v>843</v>
      </c>
      <c r="D820" s="25">
        <v>486.48</v>
      </c>
      <c r="E820" s="25">
        <v>26.79</v>
      </c>
      <c r="F820" s="27">
        <v>0</v>
      </c>
      <c r="G820" s="27">
        <v>8.1878773115717056E-3</v>
      </c>
      <c r="H820" s="27">
        <v>1.1505523046136485E-3</v>
      </c>
      <c r="I820" s="27">
        <v>1.2319025950719732E-3</v>
      </c>
      <c r="J820" s="27">
        <v>5.1391932887766365E-4</v>
      </c>
      <c r="K820" s="27">
        <v>8.2585078041042675E-4</v>
      </c>
      <c r="L820" s="27">
        <v>3.2571422918029259E-4</v>
      </c>
      <c r="M820" s="27">
        <v>5.0106572539471291E-4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8.908338518626394E-4</v>
      </c>
    </row>
    <row r="821" spans="1:27">
      <c r="A821" s="20">
        <v>819</v>
      </c>
      <c r="B821" s="20" t="s">
        <v>205</v>
      </c>
      <c r="C821" s="20" t="s">
        <v>844</v>
      </c>
      <c r="D821" s="25">
        <v>487.44</v>
      </c>
      <c r="E821" s="25">
        <v>23.67</v>
      </c>
      <c r="F821" s="27">
        <v>0</v>
      </c>
      <c r="G821" s="27">
        <v>0</v>
      </c>
      <c r="H821" s="27">
        <v>0</v>
      </c>
      <c r="I821" s="27">
        <v>3.8666835736041918E-2</v>
      </c>
      <c r="J821" s="27">
        <v>3.4321010811049553E-2</v>
      </c>
      <c r="K821" s="27">
        <v>0</v>
      </c>
      <c r="L821" s="27">
        <v>2.4094089966318236E-2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</row>
    <row r="822" spans="1:27">
      <c r="A822" s="20">
        <v>820</v>
      </c>
      <c r="B822" s="20" t="s">
        <v>205</v>
      </c>
      <c r="C822" s="20" t="s">
        <v>845</v>
      </c>
      <c r="D822" s="25">
        <v>487.44</v>
      </c>
      <c r="E822" s="25">
        <v>23.92</v>
      </c>
      <c r="F822" s="27">
        <v>0</v>
      </c>
      <c r="G822" s="27">
        <v>0</v>
      </c>
      <c r="H822" s="27">
        <v>0</v>
      </c>
      <c r="I822" s="27">
        <v>0</v>
      </c>
      <c r="J822" s="27">
        <v>0</v>
      </c>
      <c r="K822" s="27">
        <v>2.6334227682029091E-2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</row>
    <row r="823" spans="1:27">
      <c r="A823" s="20">
        <v>821</v>
      </c>
      <c r="B823" s="20" t="s">
        <v>205</v>
      </c>
      <c r="C823" s="20" t="s">
        <v>846</v>
      </c>
      <c r="D823" s="25">
        <v>492.48</v>
      </c>
      <c r="E823" s="25">
        <v>21.21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3.4125810200875349E-4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</row>
    <row r="824" spans="1:27">
      <c r="A824" s="20">
        <v>822</v>
      </c>
      <c r="B824" s="20" t="s">
        <v>205</v>
      </c>
      <c r="C824" s="20" t="s">
        <v>847</v>
      </c>
      <c r="D824" s="25">
        <v>492.72</v>
      </c>
      <c r="E824" s="25">
        <v>21.2</v>
      </c>
      <c r="F824" s="27">
        <v>0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3.4831027476069283E-4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</row>
    <row r="825" spans="1:27">
      <c r="A825" s="20">
        <v>823</v>
      </c>
      <c r="B825" s="20" t="s">
        <v>205</v>
      </c>
      <c r="C825" s="20" t="s">
        <v>848</v>
      </c>
      <c r="D825" s="25">
        <v>493.2</v>
      </c>
      <c r="E825" s="25">
        <v>21.21</v>
      </c>
      <c r="F825" s="27">
        <v>0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1.646234770582168E-4</v>
      </c>
      <c r="M825" s="27">
        <v>1.2280169547044528E-4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</row>
    <row r="826" spans="1:27">
      <c r="A826" s="24">
        <v>824</v>
      </c>
      <c r="B826" s="24" t="s">
        <v>205</v>
      </c>
      <c r="C826" s="24" t="s">
        <v>849</v>
      </c>
      <c r="D826" s="26">
        <v>495.36</v>
      </c>
      <c r="E826" s="26">
        <v>23.14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3.9778117497949166E-4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ESI -ev</vt:lpstr>
      <vt:lpstr>ESI +ev</vt:lpstr>
      <vt:lpstr>combined after normalization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2016-05-26T12:18:29Z</dcterms:modified>
</cp:coreProperties>
</file>