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252" windowWidth="16392" windowHeight="6252"/>
  </bookViews>
  <sheets>
    <sheet name="MH MeCN" sheetId="3" r:id="rId1"/>
  </sheets>
  <calcPr calcId="145621"/>
</workbook>
</file>

<file path=xl/calcChain.xml><?xml version="1.0" encoding="utf-8"?>
<calcChain xmlns="http://schemas.openxmlformats.org/spreadsheetml/2006/main">
  <c r="D82" i="3" l="1"/>
  <c r="F18" i="3" l="1"/>
  <c r="F61" i="3" l="1"/>
  <c r="F40" i="3"/>
  <c r="D13" i="3" l="1"/>
  <c r="E44" i="3"/>
  <c r="D44" i="3" s="1"/>
  <c r="D83" i="3" l="1"/>
  <c r="D76" i="3"/>
  <c r="D45" i="3"/>
  <c r="D72" i="3" l="1"/>
  <c r="E72" i="3" s="1"/>
  <c r="D38" i="3"/>
  <c r="E84" i="3" l="1"/>
  <c r="D84" i="3" s="1"/>
  <c r="M48" i="3"/>
  <c r="D48" i="3" s="1"/>
  <c r="E24" i="3"/>
  <c r="D24" i="3" s="1"/>
  <c r="E31" i="3"/>
  <c r="D31" i="3" s="1"/>
  <c r="D73" i="3" l="1"/>
  <c r="D75" i="3"/>
  <c r="E75" i="3" s="1"/>
  <c r="D80" i="3"/>
  <c r="E80" i="3" s="1"/>
  <c r="D77" i="3"/>
  <c r="E77" i="3" s="1"/>
  <c r="D79" i="3"/>
  <c r="E79" i="3" s="1"/>
  <c r="D81" i="3"/>
  <c r="E81" i="3" s="1"/>
  <c r="E69" i="3"/>
  <c r="D69" i="3" s="1"/>
  <c r="E8" i="3"/>
  <c r="D8" i="3" s="1"/>
  <c r="E78" i="3"/>
  <c r="D78" i="3" s="1"/>
  <c r="E63" i="3"/>
  <c r="D63" i="3" s="1"/>
  <c r="E35" i="3"/>
  <c r="D35" i="3" s="1"/>
  <c r="E26" i="3"/>
  <c r="D26" i="3" s="1"/>
  <c r="D52" i="3"/>
  <c r="E52" i="3" s="1"/>
  <c r="E33" i="3"/>
  <c r="E39" i="3"/>
  <c r="E37" i="3"/>
  <c r="E42" i="3"/>
  <c r="D36" i="3"/>
  <c r="E36" i="3" s="1"/>
  <c r="D30" i="3"/>
  <c r="E30" i="3" s="1"/>
  <c r="D20" i="3"/>
  <c r="E20" i="3" s="1"/>
  <c r="D34" i="3"/>
  <c r="E34" i="3" s="1"/>
  <c r="E12" i="3"/>
  <c r="D12" i="3" s="1"/>
  <c r="D27" i="3"/>
  <c r="E27" i="3" s="1"/>
  <c r="D41" i="3"/>
  <c r="E41" i="3" s="1"/>
  <c r="D40" i="3"/>
  <c r="E64" i="3"/>
  <c r="E7" i="3"/>
  <c r="E32" i="3"/>
  <c r="E14" i="3"/>
  <c r="D61" i="3"/>
  <c r="D32" i="3" l="1"/>
  <c r="F32" i="3"/>
  <c r="D7" i="3"/>
  <c r="F7" i="3"/>
  <c r="D14" i="3"/>
  <c r="F14" i="3"/>
  <c r="E10" i="3"/>
  <c r="E23" i="3"/>
  <c r="E16" i="3"/>
  <c r="E49" i="3"/>
  <c r="E68" i="3"/>
  <c r="D18" i="3"/>
  <c r="E59" i="3"/>
  <c r="D59" i="3" s="1"/>
  <c r="E29" i="3"/>
  <c r="E55" i="3"/>
  <c r="E58" i="3"/>
  <c r="E51" i="3"/>
  <c r="D51" i="3" s="1"/>
  <c r="E66" i="3"/>
  <c r="E54" i="3"/>
  <c r="E21" i="3"/>
  <c r="D57" i="3"/>
  <c r="E57" i="3" s="1"/>
  <c r="F57" i="3" s="1"/>
  <c r="D70" i="3"/>
  <c r="E70" i="3" s="1"/>
  <c r="F70" i="3" s="1"/>
  <c r="D53" i="3"/>
  <c r="E53" i="3" s="1"/>
  <c r="F53" i="3" s="1"/>
  <c r="D28" i="3"/>
  <c r="E28" i="3" s="1"/>
  <c r="F28" i="3" s="1"/>
  <c r="D60" i="3"/>
  <c r="E60" i="3" s="1"/>
  <c r="F60" i="3" s="1"/>
  <c r="D17" i="3"/>
  <c r="E17" i="3" s="1"/>
  <c r="F17" i="3" s="1"/>
  <c r="D46" i="3"/>
  <c r="E46" i="3" s="1"/>
  <c r="F46" i="3" s="1"/>
  <c r="D29" i="3" l="1"/>
  <c r="F29" i="3"/>
  <c r="D66" i="3"/>
  <c r="F66" i="3"/>
  <c r="D16" i="3"/>
  <c r="F16" i="3"/>
  <c r="D23" i="3"/>
  <c r="F23" i="3"/>
  <c r="D21" i="3"/>
  <c r="F21" i="3"/>
  <c r="D68" i="3"/>
  <c r="F68" i="3"/>
  <c r="D10" i="3"/>
  <c r="F10" i="3"/>
  <c r="D54" i="3"/>
  <c r="F54" i="3"/>
  <c r="D49" i="3"/>
  <c r="F49" i="3"/>
  <c r="E15" i="3"/>
  <c r="D15" i="3" s="1"/>
  <c r="D56" i="3"/>
  <c r="E56" i="3" s="1"/>
  <c r="D50" i="3"/>
  <c r="E50" i="3" s="1"/>
  <c r="D11" i="3" l="1"/>
  <c r="D19" i="3"/>
  <c r="D55" i="3"/>
  <c r="D58" i="3"/>
</calcChain>
</file>

<file path=xl/sharedStrings.xml><?xml version="1.0" encoding="utf-8"?>
<sst xmlns="http://schemas.openxmlformats.org/spreadsheetml/2006/main" count="341" uniqueCount="190">
  <si>
    <t>Method of Determination</t>
  </si>
  <si>
    <t>Reference</t>
  </si>
  <si>
    <t>2,4-dichloroaniline</t>
  </si>
  <si>
    <t>TMG</t>
  </si>
  <si>
    <t>NEt3</t>
  </si>
  <si>
    <t>pyridine</t>
  </si>
  <si>
    <t>4.7 / 3.7</t>
  </si>
  <si>
    <t>proton sponge</t>
  </si>
  <si>
    <t>HDMF / HDMSO</t>
  </si>
  <si>
    <t>6.1 / 5.8</t>
  </si>
  <si>
    <t>11.9 / 10.6</t>
  </si>
  <si>
    <t>DBU</t>
  </si>
  <si>
    <t>lutidine</t>
  </si>
  <si>
    <t xml:space="preserve">TBD: 1,5,7-triazabicyclo[4.4.0]dec-5-ene </t>
  </si>
  <si>
    <t>20.7 / 18.8</t>
  </si>
  <si>
    <t>benzenesulfonamide / butryric acid</t>
  </si>
  <si>
    <t>24.6 / 22.7</t>
  </si>
  <si>
    <t>butyric acid / benzoic acid</t>
  </si>
  <si>
    <t>22.7 / 20.7</t>
  </si>
  <si>
    <t>proton sponge (THF)</t>
  </si>
  <si>
    <t>KOPh</t>
  </si>
  <si>
    <t>aniline</t>
  </si>
  <si>
    <t>2,4,6-trimethylpyridine</t>
  </si>
  <si>
    <t>MTBD</t>
  </si>
  <si>
    <t>benzylamine</t>
  </si>
  <si>
    <t>Reference for Determination</t>
  </si>
  <si>
    <t>enthalpy = -31 kcal/mol by calorimetry</t>
  </si>
  <si>
    <t>enthalpy = -35 kcal/mol by calorimetry</t>
  </si>
  <si>
    <t>enthalpy = -42.6 kcal/mol by calorimetry</t>
  </si>
  <si>
    <t>16.8</t>
  </si>
  <si>
    <t>potential-hydricity</t>
  </si>
  <si>
    <t>enthalpy = -43 kcal/mol by calorimetry</t>
  </si>
  <si>
    <t>Row</t>
  </si>
  <si>
    <r>
      <t>[Co(Cp</t>
    </r>
    <r>
      <rPr>
        <vertAlign val="superscript"/>
        <sz val="10"/>
        <color rgb="FF000000"/>
        <rFont val="Arial"/>
        <family val="2"/>
      </rPr>
      <t>C5F4N</t>
    </r>
    <r>
      <rPr>
        <sz val="10"/>
        <color rgb="FF000000"/>
        <rFont val="Arial"/>
        <family val="2"/>
      </rPr>
      <t>)(P</t>
    </r>
    <r>
      <rPr>
        <vertAlign val="superscript"/>
        <sz val="10"/>
        <color rgb="FF000000"/>
        <rFont val="Arial"/>
        <family val="2"/>
      </rPr>
      <t>R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N</t>
    </r>
    <r>
      <rPr>
        <vertAlign val="superscript"/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′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)H]</t>
    </r>
    <r>
      <rPr>
        <vertAlign val="superscript"/>
        <sz val="10"/>
        <color rgb="FF000000"/>
        <rFont val="Arial"/>
        <family val="2"/>
      </rPr>
      <t>+</t>
    </r>
    <r>
      <rPr>
        <sz val="10"/>
        <color rgb="FF000000"/>
        <rFont val="Arial"/>
        <family val="2"/>
      </rPr>
      <t xml:space="preserve"> ; R = </t>
    </r>
    <r>
      <rPr>
        <i/>
        <vertAlign val="superscript"/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Bu, R′ = Ph</t>
    </r>
  </si>
  <si>
    <r>
      <t>[Ni(dppv)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</si>
  <si>
    <r>
      <t>[Ni(PNP)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</si>
  <si>
    <r>
      <t>[Ni(depp)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</si>
  <si>
    <r>
      <t>cis</t>
    </r>
    <r>
      <rPr>
        <sz val="10"/>
        <color rgb="FF000000"/>
        <rFont val="Arial"/>
        <family val="2"/>
      </rPr>
      <t>-[Co(dppe)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(H)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]</t>
    </r>
    <r>
      <rPr>
        <vertAlign val="superscript"/>
        <sz val="10"/>
        <color rgb="FF000000"/>
        <rFont val="Arial"/>
        <family val="2"/>
      </rPr>
      <t>+</t>
    </r>
  </si>
  <si>
    <r>
      <t>[Ni(P</t>
    </r>
    <r>
      <rPr>
        <vertAlign val="superscript"/>
        <sz val="10"/>
        <color rgb="FF000000"/>
        <rFont val="Arial"/>
        <family val="2"/>
      </rPr>
      <t>R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N</t>
    </r>
    <r>
      <rPr>
        <vertAlign val="superscript"/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′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  <r>
      <rPr>
        <sz val="10"/>
        <color rgb="FF000000"/>
        <rFont val="Arial"/>
        <family val="2"/>
      </rPr>
      <t xml:space="preserve"> ; R = Cy, R′ = Ph</t>
    </r>
  </si>
  <si>
    <r>
      <t>[Ni(dppe)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</si>
  <si>
    <r>
      <t>Fe(Cp)(CO)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(H)</t>
    </r>
  </si>
  <si>
    <r>
      <t>[Ni(P</t>
    </r>
    <r>
      <rPr>
        <vertAlign val="superscript"/>
        <sz val="10"/>
        <color rgb="FF000000"/>
        <rFont val="Arial"/>
        <family val="2"/>
      </rPr>
      <t>R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N</t>
    </r>
    <r>
      <rPr>
        <vertAlign val="superscript"/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′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  <r>
      <rPr>
        <sz val="10"/>
        <color rgb="FF000000"/>
        <rFont val="Arial"/>
        <family val="2"/>
      </rPr>
      <t xml:space="preserve"> ; R = Cy, R′ = </t>
    </r>
    <r>
      <rPr>
        <i/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Bu</t>
    </r>
  </si>
  <si>
    <r>
      <t>[Ni(P</t>
    </r>
    <r>
      <rPr>
        <vertAlign val="superscript"/>
        <sz val="10"/>
        <color rgb="FF000000"/>
        <rFont val="Arial"/>
        <family val="2"/>
      </rPr>
      <t>R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N</t>
    </r>
    <r>
      <rPr>
        <vertAlign val="superscript"/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′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  <r>
      <rPr>
        <sz val="10"/>
        <color rgb="FF000000"/>
        <rFont val="Arial"/>
        <family val="2"/>
      </rPr>
      <t xml:space="preserve"> ; R = Cy, R′ = Bn</t>
    </r>
  </si>
  <si>
    <r>
      <t>[Ni(dmpp)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</si>
  <si>
    <r>
      <t>[Co(dppe)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</si>
  <si>
    <r>
      <t>[Ni(P</t>
    </r>
    <r>
      <rPr>
        <vertAlign val="superscript"/>
        <sz val="10"/>
        <color rgb="FF000000"/>
        <rFont val="Arial"/>
        <family val="2"/>
      </rPr>
      <t>R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N</t>
    </r>
    <r>
      <rPr>
        <vertAlign val="superscript"/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′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)( P</t>
    </r>
    <r>
      <rPr>
        <vertAlign val="superscript"/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′′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N</t>
    </r>
    <r>
      <rPr>
        <vertAlign val="superscript"/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′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)H]</t>
    </r>
    <r>
      <rPr>
        <vertAlign val="superscript"/>
        <sz val="10"/>
        <color rgb="FF000000"/>
        <rFont val="Arial"/>
        <family val="2"/>
      </rPr>
      <t>+</t>
    </r>
    <r>
      <rPr>
        <sz val="10"/>
        <color rgb="FF000000"/>
        <rFont val="Arial"/>
        <family val="2"/>
      </rPr>
      <t xml:space="preserve"> ; R = R′ = Ph, R′′ = Cy</t>
    </r>
  </si>
  <si>
    <r>
      <t>[Ni(dedpe)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</si>
  <si>
    <r>
      <t>[Ni(P</t>
    </r>
    <r>
      <rPr>
        <vertAlign val="superscript"/>
        <sz val="10"/>
        <color rgb="FF000000"/>
        <rFont val="Arial"/>
        <family val="2"/>
      </rPr>
      <t>R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N</t>
    </r>
    <r>
      <rPr>
        <vertAlign val="superscript"/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′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  <r>
      <rPr>
        <sz val="10"/>
        <color rgb="FF000000"/>
        <rFont val="Arial"/>
        <family val="2"/>
      </rPr>
      <t xml:space="preserve"> ; R = Bn, R′ = Ph</t>
    </r>
  </si>
  <si>
    <r>
      <t>[Ni(P</t>
    </r>
    <r>
      <rPr>
        <vertAlign val="superscript"/>
        <sz val="10"/>
        <color rgb="FF000000"/>
        <rFont val="Arial"/>
        <family val="2"/>
      </rPr>
      <t>R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N</t>
    </r>
    <r>
      <rPr>
        <vertAlign val="superscript"/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′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  <r>
      <rPr>
        <sz val="10"/>
        <color rgb="FF000000"/>
        <rFont val="Arial"/>
        <family val="2"/>
      </rPr>
      <t xml:space="preserve"> ; R = Ph, R′ = Ph</t>
    </r>
  </si>
  <si>
    <r>
      <t>[Ni(P</t>
    </r>
    <r>
      <rPr>
        <vertAlign val="superscript"/>
        <sz val="10"/>
        <color rgb="FF000000"/>
        <rFont val="Arial"/>
        <family val="2"/>
      </rPr>
      <t>R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N</t>
    </r>
    <r>
      <rPr>
        <vertAlign val="superscript"/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′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  <r>
      <rPr>
        <sz val="10"/>
        <color rgb="FF000000"/>
        <rFont val="Arial"/>
        <family val="2"/>
      </rPr>
      <t xml:space="preserve"> ; R = Cy, R′ = CH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-C</t>
    </r>
    <r>
      <rPr>
        <vertAlign val="subscript"/>
        <sz val="10"/>
        <color rgb="FF000000"/>
        <rFont val="Arial"/>
        <family val="2"/>
      </rPr>
      <t>6</t>
    </r>
    <r>
      <rPr>
        <sz val="10"/>
        <color rgb="FF000000"/>
        <rFont val="Arial"/>
        <family val="2"/>
      </rPr>
      <t>H</t>
    </r>
    <r>
      <rPr>
        <vertAlign val="subscript"/>
        <sz val="10"/>
        <color rgb="FF000000"/>
        <rFont val="Arial"/>
        <family val="2"/>
      </rPr>
      <t>4</t>
    </r>
    <r>
      <rPr>
        <sz val="10"/>
        <color rgb="FF000000"/>
        <rFont val="Arial"/>
        <family val="2"/>
      </rPr>
      <t>-OMe</t>
    </r>
  </si>
  <si>
    <r>
      <t>[Ni(P</t>
    </r>
    <r>
      <rPr>
        <vertAlign val="superscript"/>
        <sz val="10"/>
        <color rgb="FF000000"/>
        <rFont val="Arial"/>
        <family val="2"/>
      </rPr>
      <t>R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N</t>
    </r>
    <r>
      <rPr>
        <vertAlign val="superscript"/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′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  <r>
      <rPr>
        <sz val="10"/>
        <color rgb="FF000000"/>
        <rFont val="Arial"/>
        <family val="2"/>
      </rPr>
      <t xml:space="preserve"> ; R = Ph, R′ = C</t>
    </r>
    <r>
      <rPr>
        <vertAlign val="subscript"/>
        <sz val="10"/>
        <color rgb="FF000000"/>
        <rFont val="Arial"/>
        <family val="2"/>
      </rPr>
      <t>6</t>
    </r>
    <r>
      <rPr>
        <sz val="10"/>
        <color rgb="FF000000"/>
        <rFont val="Arial"/>
        <family val="2"/>
      </rPr>
      <t>H</t>
    </r>
    <r>
      <rPr>
        <vertAlign val="subscript"/>
        <sz val="10"/>
        <color rgb="FF000000"/>
        <rFont val="Arial"/>
        <family val="2"/>
      </rPr>
      <t>4</t>
    </r>
    <r>
      <rPr>
        <sz val="10"/>
        <color rgb="FF000000"/>
        <rFont val="Arial"/>
        <family val="2"/>
      </rPr>
      <t>-OMe</t>
    </r>
  </si>
  <si>
    <r>
      <t>[Ni(P</t>
    </r>
    <r>
      <rPr>
        <vertAlign val="superscript"/>
        <sz val="10"/>
        <color rgb="FF000000"/>
        <rFont val="Arial"/>
        <family val="2"/>
      </rPr>
      <t>R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N</t>
    </r>
    <r>
      <rPr>
        <vertAlign val="superscript"/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′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  <r>
      <rPr>
        <sz val="10"/>
        <color rgb="FF000000"/>
        <rFont val="Arial"/>
        <family val="2"/>
      </rPr>
      <t xml:space="preserve"> ; R = 2-phenylethyl, R′ = Ph</t>
    </r>
  </si>
  <si>
    <r>
      <t>[Ni(P</t>
    </r>
    <r>
      <rPr>
        <vertAlign val="superscript"/>
        <sz val="10"/>
        <color rgb="FF000000"/>
        <rFont val="Arial"/>
        <family val="2"/>
      </rPr>
      <t>R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N</t>
    </r>
    <r>
      <rPr>
        <vertAlign val="superscript"/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′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  <r>
      <rPr>
        <sz val="10"/>
        <color rgb="FF000000"/>
        <rFont val="Arial"/>
        <family val="2"/>
      </rPr>
      <t xml:space="preserve"> ; R = 2,4,4-trimethylpentyl, R′ = Ph</t>
    </r>
  </si>
  <si>
    <r>
      <t>[Ni(dhmpe)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</si>
  <si>
    <r>
      <t>[Ni(P</t>
    </r>
    <r>
      <rPr>
        <vertAlign val="superscript"/>
        <sz val="10"/>
        <color rgb="FF000000"/>
        <rFont val="Arial"/>
        <family val="2"/>
      </rPr>
      <t>R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N</t>
    </r>
    <r>
      <rPr>
        <vertAlign val="superscript"/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′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  <r>
      <rPr>
        <sz val="10"/>
        <color rgb="FF000000"/>
        <rFont val="Arial"/>
        <family val="2"/>
      </rPr>
      <t xml:space="preserve"> ; R = Ph, R′ = Bn</t>
    </r>
  </si>
  <si>
    <r>
      <t>[Ni(P</t>
    </r>
    <r>
      <rPr>
        <vertAlign val="superscript"/>
        <sz val="10"/>
        <color rgb="FF000000"/>
        <rFont val="Arial"/>
        <family val="2"/>
      </rPr>
      <t>R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N</t>
    </r>
    <r>
      <rPr>
        <vertAlign val="superscript"/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′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  <r>
      <rPr>
        <sz val="10"/>
        <color rgb="FF000000"/>
        <rFont val="Arial"/>
        <family val="2"/>
      </rPr>
      <t xml:space="preserve"> ; R = </t>
    </r>
    <r>
      <rPr>
        <i/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Bu, R′ = Ph</t>
    </r>
  </si>
  <si>
    <r>
      <t>[Ni(depe)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</si>
  <si>
    <r>
      <t>[Ni(P</t>
    </r>
    <r>
      <rPr>
        <vertAlign val="superscript"/>
        <sz val="10"/>
        <color rgb="FF000000"/>
        <rFont val="Arial"/>
        <family val="2"/>
      </rPr>
      <t>R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N</t>
    </r>
    <r>
      <rPr>
        <vertAlign val="superscript"/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′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  <r>
      <rPr>
        <sz val="10"/>
        <color rgb="FF000000"/>
        <rFont val="Arial"/>
        <family val="2"/>
      </rPr>
      <t xml:space="preserve"> ; R = Me, R′ = Ph</t>
    </r>
  </si>
  <si>
    <r>
      <t>Co(dppe)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</t>
    </r>
  </si>
  <si>
    <r>
      <t>[Ni(dmpe)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</si>
  <si>
    <r>
      <t>[Fe</t>
    </r>
    <r>
      <rPr>
        <vertAlign val="subscript"/>
        <sz val="10"/>
        <color rgb="FF000000"/>
        <rFont val="Arial"/>
        <family val="2"/>
      </rPr>
      <t>4</t>
    </r>
    <r>
      <rPr>
        <sz val="10"/>
        <color rgb="FF000000"/>
        <rFont val="Arial"/>
        <family val="2"/>
      </rPr>
      <t>N(CO)</t>
    </r>
    <r>
      <rPr>
        <vertAlign val="subscript"/>
        <sz val="10"/>
        <color rgb="FF000000"/>
        <rFont val="Arial"/>
        <family val="2"/>
      </rPr>
      <t>12</t>
    </r>
    <r>
      <rPr>
        <sz val="10"/>
        <color rgb="FF000000"/>
        <rFont val="Arial"/>
        <family val="2"/>
      </rPr>
      <t>(H)]</t>
    </r>
    <r>
      <rPr>
        <vertAlign val="superscript"/>
        <sz val="10"/>
        <color rgb="FF000000"/>
        <rFont val="Arial"/>
        <family val="2"/>
      </rPr>
      <t>–</t>
    </r>
  </si>
  <si>
    <r>
      <t>[Co(P</t>
    </r>
    <r>
      <rPr>
        <vertAlign val="subscript"/>
        <sz val="10"/>
        <color rgb="FF000000"/>
        <rFont val="Arial"/>
        <family val="2"/>
      </rPr>
      <t>4</t>
    </r>
    <r>
      <rPr>
        <sz val="10"/>
        <color rgb="FF000000"/>
        <rFont val="Arial"/>
        <family val="2"/>
      </rPr>
      <t>N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)H]</t>
    </r>
    <r>
      <rPr>
        <vertAlign val="superscript"/>
        <sz val="10"/>
        <color rgb="FF000000"/>
        <rFont val="Arial"/>
        <family val="2"/>
      </rPr>
      <t>+</t>
    </r>
  </si>
  <si>
    <r>
      <t>[Fe</t>
    </r>
    <r>
      <rPr>
        <vertAlign val="subscript"/>
        <sz val="10"/>
        <color rgb="FF000000"/>
        <rFont val="Arial"/>
        <family val="2"/>
      </rPr>
      <t>4</t>
    </r>
    <r>
      <rPr>
        <sz val="10"/>
        <color rgb="FF000000"/>
        <rFont val="Arial"/>
        <family val="2"/>
      </rPr>
      <t>N(CO)</t>
    </r>
    <r>
      <rPr>
        <vertAlign val="subscript"/>
        <sz val="10"/>
        <color rgb="FF000000"/>
        <rFont val="Arial"/>
        <family val="2"/>
      </rPr>
      <t>11</t>
    </r>
    <r>
      <rPr>
        <sz val="10"/>
        <color rgb="FF000000"/>
        <rFont val="Arial"/>
        <family val="2"/>
      </rPr>
      <t>(PPh</t>
    </r>
    <r>
      <rPr>
        <vertAlign val="sub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>)(H)]</t>
    </r>
    <r>
      <rPr>
        <vertAlign val="superscript"/>
        <sz val="10"/>
        <color rgb="FF000000"/>
        <rFont val="Arial"/>
        <family val="2"/>
      </rPr>
      <t>–</t>
    </r>
  </si>
  <si>
    <r>
      <t>[Fe</t>
    </r>
    <r>
      <rPr>
        <vertAlign val="subscript"/>
        <sz val="10"/>
        <color rgb="FF000000"/>
        <rFont val="Arial"/>
        <family val="2"/>
      </rPr>
      <t>4</t>
    </r>
    <r>
      <rPr>
        <sz val="10"/>
        <color rgb="FF000000"/>
        <rFont val="Arial"/>
        <family val="2"/>
      </rPr>
      <t>C(CO)</t>
    </r>
    <r>
      <rPr>
        <vertAlign val="subscript"/>
        <sz val="10"/>
        <color rgb="FF000000"/>
        <rFont val="Arial"/>
        <family val="2"/>
      </rPr>
      <t>12</t>
    </r>
    <r>
      <rPr>
        <sz val="10"/>
        <color rgb="FF000000"/>
        <rFont val="Arial"/>
        <family val="2"/>
      </rPr>
      <t>(H)]</t>
    </r>
    <r>
      <rPr>
        <vertAlign val="superscript"/>
        <sz val="10"/>
        <color rgb="FF000000"/>
        <rFont val="Arial"/>
        <family val="2"/>
      </rPr>
      <t>2–</t>
    </r>
  </si>
  <si>
    <r>
      <t>Co(P</t>
    </r>
    <r>
      <rPr>
        <vertAlign val="subscript"/>
        <sz val="10"/>
        <color rgb="FF000000"/>
        <rFont val="Arial"/>
        <family val="2"/>
      </rPr>
      <t>4</t>
    </r>
    <r>
      <rPr>
        <sz val="10"/>
        <color rgb="FF000000"/>
        <rFont val="Arial"/>
        <family val="2"/>
      </rPr>
      <t>N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)H</t>
    </r>
  </si>
  <si>
    <r>
      <t>[Ni(dppp)(P</t>
    </r>
    <r>
      <rPr>
        <vertAlign val="superscript"/>
        <sz val="10"/>
        <color rgb="FF000000"/>
        <rFont val="Arial"/>
        <family val="2"/>
      </rPr>
      <t>R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N</t>
    </r>
    <r>
      <rPr>
        <vertAlign val="superscript"/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′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H)]</t>
    </r>
    <r>
      <rPr>
        <vertAlign val="superscript"/>
        <sz val="10"/>
        <color rgb="FF000000"/>
        <rFont val="Arial"/>
        <family val="2"/>
      </rPr>
      <t>+</t>
    </r>
    <r>
      <rPr>
        <sz val="10"/>
        <color rgb="FF000000"/>
        <rFont val="Arial"/>
        <family val="2"/>
      </rPr>
      <t xml:space="preserve"> ; R = Ph, R′ = Bn </t>
    </r>
  </si>
  <si>
    <r>
      <t>[Fe(SiP</t>
    </r>
    <r>
      <rPr>
        <vertAlign val="sub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>)(H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)(H)]</t>
    </r>
    <r>
      <rPr>
        <vertAlign val="superscript"/>
        <sz val="10"/>
        <color rgb="FF000000"/>
        <rFont val="Arial"/>
        <family val="2"/>
      </rPr>
      <t>+</t>
    </r>
    <r>
      <rPr>
        <sz val="10"/>
        <color rgb="FF000000"/>
        <rFont val="Arial"/>
        <family val="2"/>
      </rPr>
      <t xml:space="preserve"> </t>
    </r>
  </si>
  <si>
    <r>
      <t>Co(Cp</t>
    </r>
    <r>
      <rPr>
        <vertAlign val="superscript"/>
        <sz val="10"/>
        <color rgb="FF000000"/>
        <rFont val="Arial"/>
        <family val="2"/>
      </rPr>
      <t>C5F4N</t>
    </r>
    <r>
      <rPr>
        <sz val="10"/>
        <color rgb="FF000000"/>
        <rFont val="Arial"/>
        <family val="2"/>
      </rPr>
      <t>)(P</t>
    </r>
    <r>
      <rPr>
        <vertAlign val="superscript"/>
        <sz val="10"/>
        <color rgb="FF000000"/>
        <rFont val="Arial"/>
        <family val="2"/>
      </rPr>
      <t>R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N</t>
    </r>
    <r>
      <rPr>
        <vertAlign val="superscript"/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′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)H ; R = </t>
    </r>
    <r>
      <rPr>
        <i/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Bu, R′ = Ph</t>
    </r>
  </si>
  <si>
    <r>
      <t>potential-p</t>
    </r>
    <r>
      <rPr>
        <i/>
        <sz val="10"/>
        <color rgb="FF000000"/>
        <rFont val="Arial"/>
        <family val="2"/>
      </rPr>
      <t>K</t>
    </r>
    <r>
      <rPr>
        <vertAlign val="subscript"/>
        <sz val="10"/>
        <color rgb="FF000000"/>
        <rFont val="Arial"/>
        <family val="2"/>
      </rPr>
      <t>a</t>
    </r>
  </si>
  <si>
    <r>
      <t>H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heterolysis</t>
    </r>
  </si>
  <si>
    <r>
      <t>p</t>
    </r>
    <r>
      <rPr>
        <i/>
        <sz val="10"/>
        <color rgb="FF000000"/>
        <rFont val="Arial"/>
        <family val="2"/>
      </rPr>
      <t>K</t>
    </r>
    <r>
      <rPr>
        <vertAlign val="sub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-H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addition</t>
    </r>
  </si>
  <si>
    <t>Rh(Cp*)(ppy)H</t>
  </si>
  <si>
    <r>
      <t>[Pt(EtXantphos)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</si>
  <si>
    <r>
      <t>cis</t>
    </r>
    <r>
      <rPr>
        <sz val="10"/>
        <color rgb="FF000000"/>
        <rFont val="Arial"/>
        <family val="2"/>
      </rPr>
      <t>-[Rh(depx)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(H)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]</t>
    </r>
    <r>
      <rPr>
        <vertAlign val="superscript"/>
        <sz val="10"/>
        <color rgb="FF000000"/>
        <rFont val="Arial"/>
        <family val="2"/>
      </rPr>
      <t>+</t>
    </r>
  </si>
  <si>
    <r>
      <t>[Pd(EtXantphos)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</si>
  <si>
    <r>
      <t>[Rh(dppp)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(H)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]</t>
    </r>
    <r>
      <rPr>
        <vertAlign val="superscript"/>
        <sz val="10"/>
        <color rgb="FF000000"/>
        <rFont val="Arial"/>
        <family val="2"/>
      </rPr>
      <t>+</t>
    </r>
  </si>
  <si>
    <r>
      <t>[W(Cp)(CO)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(IMes)H]</t>
    </r>
    <r>
      <rPr>
        <vertAlign val="superscript"/>
        <sz val="10"/>
        <color rgb="FF000000"/>
        <rFont val="Arial"/>
        <family val="2"/>
      </rPr>
      <t>+</t>
    </r>
  </si>
  <si>
    <r>
      <t>[Pd(depPE)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</si>
  <si>
    <r>
      <t>[Rh(dcpe)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(H)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]</t>
    </r>
    <r>
      <rPr>
        <vertAlign val="superscript"/>
        <sz val="10"/>
        <color rgb="FF000000"/>
        <rFont val="Arial"/>
        <family val="2"/>
      </rPr>
      <t>+</t>
    </r>
  </si>
  <si>
    <r>
      <t>[Ir(Cp*)(bpy)H]</t>
    </r>
    <r>
      <rPr>
        <vertAlign val="superscript"/>
        <sz val="10"/>
        <color rgb="FF000000"/>
        <rFont val="Arial"/>
        <family val="2"/>
      </rPr>
      <t>+</t>
    </r>
  </si>
  <si>
    <r>
      <t>[Pd(depx)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</si>
  <si>
    <r>
      <t>[Rh(depp)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(H)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]</t>
    </r>
    <r>
      <rPr>
        <vertAlign val="superscript"/>
        <sz val="10"/>
        <color rgb="FF000000"/>
        <rFont val="Arial"/>
        <family val="2"/>
      </rPr>
      <t>+</t>
    </r>
  </si>
  <si>
    <r>
      <t>[Rh(dppe)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(H)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]</t>
    </r>
    <r>
      <rPr>
        <vertAlign val="superscript"/>
        <sz val="10"/>
        <color rgb="FF000000"/>
        <rFont val="Arial"/>
        <family val="2"/>
      </rPr>
      <t>+</t>
    </r>
  </si>
  <si>
    <r>
      <t>Mo(Cp*)(PMe</t>
    </r>
    <r>
      <rPr>
        <vertAlign val="sub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>)(CO)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</t>
    </r>
  </si>
  <si>
    <r>
      <t>[Ru(terpy)(bpy)H]</t>
    </r>
    <r>
      <rPr>
        <vertAlign val="superscript"/>
        <sz val="10"/>
        <color rgb="FF000000"/>
        <rFont val="Arial"/>
        <family val="2"/>
      </rPr>
      <t>2+</t>
    </r>
  </si>
  <si>
    <r>
      <t>Mo(Cp)(PMe</t>
    </r>
    <r>
      <rPr>
        <vertAlign val="sub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>)(CO)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(H)</t>
    </r>
  </si>
  <si>
    <r>
      <t>[Pd(depp)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</si>
  <si>
    <r>
      <t>[Pt(PNP)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</si>
  <si>
    <r>
      <t>[Ru(C</t>
    </r>
    <r>
      <rPr>
        <vertAlign val="subscript"/>
        <sz val="10"/>
        <color rgb="FF000000"/>
        <rFont val="Arial"/>
        <family val="2"/>
      </rPr>
      <t>6</t>
    </r>
    <r>
      <rPr>
        <sz val="10"/>
        <color rgb="FF000000"/>
        <rFont val="Arial"/>
        <family val="2"/>
      </rPr>
      <t>Me</t>
    </r>
    <r>
      <rPr>
        <vertAlign val="subscript"/>
        <sz val="10"/>
        <color rgb="FF000000"/>
        <rFont val="Arial"/>
        <family val="2"/>
      </rPr>
      <t>6</t>
    </r>
    <r>
      <rPr>
        <sz val="10"/>
        <color rgb="FF000000"/>
        <rFont val="Arial"/>
        <family val="2"/>
      </rPr>
      <t>)(bpy)H]</t>
    </r>
    <r>
      <rPr>
        <vertAlign val="superscript"/>
        <sz val="10"/>
        <color rgb="FF000000"/>
        <rFont val="Arial"/>
        <family val="2"/>
      </rPr>
      <t>+</t>
    </r>
  </si>
  <si>
    <r>
      <t>[Pt(depp)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</si>
  <si>
    <r>
      <t>[Pt(dppe)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</si>
  <si>
    <r>
      <t>[Rh(depe)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(H)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]</t>
    </r>
    <r>
      <rPr>
        <vertAlign val="superscript"/>
        <sz val="10"/>
        <color rgb="FF000000"/>
        <rFont val="Arial"/>
        <family val="2"/>
      </rPr>
      <t>+</t>
    </r>
  </si>
  <si>
    <r>
      <t>[Pd(PNP)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</si>
  <si>
    <r>
      <t>[Pt(dmpp)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</si>
  <si>
    <r>
      <t>[Rh(dmpe)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(H)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]</t>
    </r>
    <r>
      <rPr>
        <vertAlign val="superscript"/>
        <sz val="10"/>
        <color rgb="FF000000"/>
        <rFont val="Arial"/>
        <family val="2"/>
      </rPr>
      <t>+</t>
    </r>
  </si>
  <si>
    <r>
      <t>Rh(depx)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</t>
    </r>
  </si>
  <si>
    <r>
      <t>[Pt(depe)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</si>
  <si>
    <r>
      <t>[Pd(depe)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</si>
  <si>
    <r>
      <t>[Pt(dmpe)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+</t>
    </r>
  </si>
  <si>
    <r>
      <t>[W(CO)</t>
    </r>
    <r>
      <rPr>
        <vertAlign val="subscript"/>
        <sz val="10"/>
        <color rgb="FF000000"/>
        <rFont val="Arial"/>
        <family val="2"/>
      </rPr>
      <t>5</t>
    </r>
    <r>
      <rPr>
        <sz val="10"/>
        <color rgb="FF000000"/>
        <rFont val="Arial"/>
        <family val="2"/>
      </rPr>
      <t>H]</t>
    </r>
    <r>
      <rPr>
        <vertAlign val="superscript"/>
        <sz val="10"/>
        <color rgb="FF000000"/>
        <rFont val="Arial"/>
        <family val="2"/>
      </rPr>
      <t>–</t>
    </r>
  </si>
  <si>
    <r>
      <t>[Ru(terpy)(bpy)H]</t>
    </r>
    <r>
      <rPr>
        <vertAlign val="superscript"/>
        <sz val="10"/>
        <color rgb="FF000000"/>
        <rFont val="Arial"/>
        <family val="2"/>
      </rPr>
      <t>+</t>
    </r>
  </si>
  <si>
    <r>
      <t>[W(CO)</t>
    </r>
    <r>
      <rPr>
        <vertAlign val="subscript"/>
        <sz val="10"/>
        <color rgb="FF000000"/>
        <rFont val="Arial"/>
        <family val="2"/>
      </rPr>
      <t>4</t>
    </r>
    <r>
      <rPr>
        <sz val="10"/>
        <color rgb="FF000000"/>
        <rFont val="Arial"/>
        <family val="2"/>
      </rPr>
      <t>(P(OMe)</t>
    </r>
    <r>
      <rPr>
        <vertAlign val="sub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>)H]</t>
    </r>
    <r>
      <rPr>
        <vertAlign val="superscript"/>
        <sz val="10"/>
        <color rgb="FF000000"/>
        <rFont val="Arial"/>
        <family val="2"/>
      </rPr>
      <t>–</t>
    </r>
  </si>
  <si>
    <r>
      <t>[W(CO)</t>
    </r>
    <r>
      <rPr>
        <vertAlign val="subscript"/>
        <sz val="10"/>
        <color rgb="FF000000"/>
        <rFont val="Arial"/>
        <family val="2"/>
      </rPr>
      <t>4</t>
    </r>
    <r>
      <rPr>
        <sz val="10"/>
        <color rgb="FF000000"/>
        <rFont val="Arial"/>
        <family val="2"/>
      </rPr>
      <t>(PPh</t>
    </r>
    <r>
      <rPr>
        <vertAlign val="sub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>)H]</t>
    </r>
    <r>
      <rPr>
        <vertAlign val="superscript"/>
        <sz val="10"/>
        <color rgb="FF000000"/>
        <rFont val="Arial"/>
        <family val="2"/>
      </rPr>
      <t>–</t>
    </r>
  </si>
  <si>
    <r>
      <t>Rh(dppb)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</t>
    </r>
  </si>
  <si>
    <r>
      <t>Rh(P</t>
    </r>
    <r>
      <rPr>
        <vertAlign val="superscript"/>
        <sz val="10"/>
        <color rgb="FF000000"/>
        <rFont val="Arial"/>
        <family val="2"/>
      </rPr>
      <t>R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N</t>
    </r>
    <r>
      <rPr>
        <vertAlign val="superscript"/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′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 ; R = Cy, R′ = Ph</t>
    </r>
  </si>
  <si>
    <r>
      <t>Rh(P</t>
    </r>
    <r>
      <rPr>
        <vertAlign val="superscript"/>
        <sz val="10"/>
        <color rgb="FF000000"/>
        <rFont val="Arial"/>
        <family val="2"/>
      </rPr>
      <t>R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N</t>
    </r>
    <r>
      <rPr>
        <vertAlign val="superscript"/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′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 ; R = Ph, R′ = C</t>
    </r>
    <r>
      <rPr>
        <vertAlign val="subscript"/>
        <sz val="10"/>
        <color rgb="FF000000"/>
        <rFont val="Arial"/>
        <family val="2"/>
      </rPr>
      <t>6</t>
    </r>
    <r>
      <rPr>
        <sz val="10"/>
        <color rgb="FF000000"/>
        <rFont val="Arial"/>
        <family val="2"/>
      </rPr>
      <t>H</t>
    </r>
    <r>
      <rPr>
        <vertAlign val="subscript"/>
        <sz val="10"/>
        <color rgb="FF000000"/>
        <rFont val="Arial"/>
        <family val="2"/>
      </rPr>
      <t>4</t>
    </r>
    <r>
      <rPr>
        <sz val="10"/>
        <color rgb="FF000000"/>
        <rFont val="Arial"/>
        <family val="2"/>
      </rPr>
      <t>-OMe</t>
    </r>
  </si>
  <si>
    <r>
      <t>Rh(P</t>
    </r>
    <r>
      <rPr>
        <vertAlign val="superscript"/>
        <sz val="10"/>
        <color rgb="FF000000"/>
        <rFont val="Arial"/>
        <family val="2"/>
      </rPr>
      <t>R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N</t>
    </r>
    <r>
      <rPr>
        <vertAlign val="superscript"/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′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 ; R = Cy, R′ = C</t>
    </r>
    <r>
      <rPr>
        <vertAlign val="subscript"/>
        <sz val="10"/>
        <color rgb="FF000000"/>
        <rFont val="Arial"/>
        <family val="2"/>
      </rPr>
      <t>6</t>
    </r>
    <r>
      <rPr>
        <sz val="10"/>
        <color rgb="FF000000"/>
        <rFont val="Arial"/>
        <family val="2"/>
      </rPr>
      <t>H</t>
    </r>
    <r>
      <rPr>
        <vertAlign val="subscript"/>
        <sz val="10"/>
        <color rgb="FF000000"/>
        <rFont val="Arial"/>
        <family val="2"/>
      </rPr>
      <t>4</t>
    </r>
    <r>
      <rPr>
        <sz val="10"/>
        <color rgb="FF000000"/>
        <rFont val="Arial"/>
        <family val="2"/>
      </rPr>
      <t>-OMe</t>
    </r>
  </si>
  <si>
    <r>
      <t>Rh(P</t>
    </r>
    <r>
      <rPr>
        <vertAlign val="superscript"/>
        <sz val="10"/>
        <color rgb="FF000000"/>
        <rFont val="Arial"/>
        <family val="2"/>
      </rPr>
      <t>R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N</t>
    </r>
    <r>
      <rPr>
        <vertAlign val="superscript"/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′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 ; R = Ph, R′ = Bn</t>
    </r>
  </si>
  <si>
    <r>
      <t>[Ru(terpy)(bpy)H]</t>
    </r>
    <r>
      <rPr>
        <vertAlign val="superscript"/>
        <sz val="10"/>
        <color rgb="FF000000"/>
        <rFont val="Arial"/>
        <family val="2"/>
      </rPr>
      <t>–</t>
    </r>
  </si>
  <si>
    <r>
      <t>Rh(dmpe)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</t>
    </r>
  </si>
  <si>
    <r>
      <t>[Ir(Cp*)(bpy)(H)]</t>
    </r>
    <r>
      <rPr>
        <vertAlign val="superscript"/>
        <sz val="10"/>
        <color rgb="FF000000"/>
        <rFont val="Arial"/>
        <family val="2"/>
      </rPr>
      <t>+</t>
    </r>
    <r>
      <rPr>
        <sz val="10"/>
        <color rgb="FF000000"/>
        <rFont val="Arial"/>
        <family val="2"/>
      </rPr>
      <t xml:space="preserve">* </t>
    </r>
  </si>
  <si>
    <r>
      <t>W(Cp)(CO)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(IMes)H </t>
    </r>
  </si>
  <si>
    <r>
      <t>[Ir</t>
    </r>
    <r>
      <rPr>
        <sz val="10"/>
        <color rgb="FF000000"/>
        <rFont val="Arial"/>
        <family val="2"/>
      </rPr>
      <t>(terpy)(ppy)H]</t>
    </r>
    <r>
      <rPr>
        <vertAlign val="superscript"/>
        <sz val="10"/>
        <color rgb="FF000000"/>
        <rFont val="Arial"/>
        <family val="2"/>
      </rPr>
      <t>+</t>
    </r>
  </si>
  <si>
    <t>hydride transfer</t>
  </si>
  <si>
    <t>calorimetry</t>
  </si>
  <si>
    <r>
      <t>potential-hydricity</t>
    </r>
    <r>
      <rPr>
        <sz val="10"/>
        <color theme="1"/>
        <rFont val="Arial"/>
        <family val="2"/>
      </rPr>
      <t> </t>
    </r>
  </si>
  <si>
    <r>
      <t>H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heterolysis </t>
    </r>
  </si>
  <si>
    <r>
      <t>p</t>
    </r>
    <r>
      <rPr>
        <i/>
        <sz val="10"/>
        <color rgb="FF000000"/>
        <rFont val="Arial"/>
        <family val="2"/>
      </rPr>
      <t>K</t>
    </r>
    <r>
      <rPr>
        <vertAlign val="sub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-hydricity</t>
    </r>
  </si>
  <si>
    <r>
      <t>H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heterolysis c</t>
    </r>
  </si>
  <si>
    <r>
      <t>potential-p</t>
    </r>
    <r>
      <rPr>
        <i/>
        <sz val="10"/>
        <color rgb="FF000000"/>
        <rFont val="Arial"/>
        <family val="2"/>
      </rPr>
      <t>K</t>
    </r>
    <r>
      <rPr>
        <vertAlign val="sub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*</t>
    </r>
  </si>
  <si>
    <t>thioacetamide / benzamide</t>
  </si>
  <si>
    <r>
      <t>NEt</t>
    </r>
    <r>
      <rPr>
        <vertAlign val="subscript"/>
        <sz val="10"/>
        <color theme="1"/>
        <rFont val="Arial"/>
        <family val="2"/>
      </rPr>
      <t>3</t>
    </r>
  </si>
  <si>
    <r>
      <rPr>
        <i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>-methoxyaniline</t>
    </r>
  </si>
  <si>
    <r>
      <t>(4-AcNH-TEMPO)</t>
    </r>
    <r>
      <rPr>
        <vertAlign val="superscript"/>
        <sz val="10"/>
        <color theme="1"/>
        <rFont val="Arial"/>
        <family val="2"/>
      </rPr>
      <t>+</t>
    </r>
  </si>
  <si>
    <r>
      <t>[(</t>
    </r>
    <r>
      <rPr>
        <i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>-Me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NC</t>
    </r>
    <r>
      <rPr>
        <vertAlign val="subscript"/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>H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)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C]</t>
    </r>
    <r>
      <rPr>
        <vertAlign val="superscript"/>
        <sz val="10"/>
        <color theme="1"/>
        <rFont val="Arial"/>
        <family val="2"/>
      </rPr>
      <t>+</t>
    </r>
  </si>
  <si>
    <r>
      <t>[Ph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C]</t>
    </r>
    <r>
      <rPr>
        <vertAlign val="superscript"/>
        <sz val="10"/>
        <color theme="1"/>
        <rFont val="Arial"/>
        <family val="2"/>
      </rPr>
      <t>+</t>
    </r>
  </si>
  <si>
    <r>
      <t>[Ru(tpy)(bpy)H]</t>
    </r>
    <r>
      <rPr>
        <vertAlign val="superscript"/>
        <sz val="10"/>
        <color theme="1"/>
        <rFont val="Arial"/>
        <family val="2"/>
      </rPr>
      <t>+</t>
    </r>
  </si>
  <si>
    <r>
      <t>benzoic acid / NEt</t>
    </r>
    <r>
      <rPr>
        <vertAlign val="subscript"/>
        <sz val="10"/>
        <color theme="1"/>
        <rFont val="Arial"/>
        <family val="2"/>
      </rPr>
      <t>3</t>
    </r>
  </si>
  <si>
    <r>
      <t>BzNAD</t>
    </r>
    <r>
      <rPr>
        <vertAlign val="superscript"/>
        <sz val="10"/>
        <color theme="1"/>
        <rFont val="Arial"/>
        <family val="2"/>
      </rPr>
      <t>+</t>
    </r>
  </si>
  <si>
    <r>
      <t>Cp*Re(NO)(PMe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)(CHO)</t>
    </r>
  </si>
  <si>
    <r>
      <t>DMPy</t>
    </r>
    <r>
      <rPr>
        <vertAlign val="superscript"/>
        <sz val="10"/>
        <color theme="1"/>
        <rFont val="Arial"/>
        <family val="2"/>
      </rPr>
      <t>+</t>
    </r>
  </si>
  <si>
    <r>
      <t>Ni(dmpe</t>
    </r>
    <r>
      <rPr>
        <vertAlign val="subscript"/>
        <sz val="10"/>
        <color theme="1"/>
        <rFont val="Arial"/>
        <family val="2"/>
      </rPr>
      <t>)2</t>
    </r>
  </si>
  <si>
    <r>
      <rPr>
        <i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>-methoxyaniline / aniline</t>
    </r>
  </si>
  <si>
    <r>
      <rPr>
        <i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>-bromoaniline</t>
    </r>
  </si>
  <si>
    <r>
      <t>Pt(dmpp)</t>
    </r>
    <r>
      <rPr>
        <vertAlign val="subscript"/>
        <sz val="10"/>
        <color theme="1"/>
        <rFont val="Arial"/>
        <family val="2"/>
      </rPr>
      <t>2</t>
    </r>
  </si>
  <si>
    <r>
      <t>[Ru(terpy)(bpy)H]</t>
    </r>
    <r>
      <rPr>
        <vertAlign val="superscript"/>
        <sz val="10"/>
        <color theme="1"/>
        <rFont val="Arial"/>
        <family val="2"/>
      </rPr>
      <t>+</t>
    </r>
  </si>
  <si>
    <t>Verkade's base</t>
  </si>
  <si>
    <r>
      <t>W(Cp)(CO)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(IMes)H (w/ MeCN binding)</t>
    </r>
  </si>
  <si>
    <r>
      <rPr>
        <b/>
        <i/>
        <sz val="10"/>
        <color rgb="FF000000"/>
        <rFont val="Arial"/>
        <family val="2"/>
      </rPr>
      <t>E</t>
    </r>
    <r>
      <rPr>
        <b/>
        <vertAlign val="sub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 xml:space="preserve"> (1e</t>
    </r>
    <r>
      <rPr>
        <b/>
        <vertAlign val="superscript"/>
        <sz val="10"/>
        <color rgb="FF000000"/>
        <rFont val="Calibri"/>
        <family val="2"/>
      </rPr>
      <t xml:space="preserve">– </t>
    </r>
    <r>
      <rPr>
        <b/>
        <sz val="10"/>
        <color rgb="FF000000"/>
        <rFont val="Arial"/>
        <family val="2"/>
      </rPr>
      <t>)</t>
    </r>
  </si>
  <si>
    <r>
      <rPr>
        <b/>
        <i/>
        <sz val="10"/>
        <color rgb="FF000000"/>
        <rFont val="Arial"/>
        <family val="2"/>
      </rPr>
      <t>E</t>
    </r>
    <r>
      <rPr>
        <b/>
        <vertAlign val="subscript"/>
        <sz val="10"/>
        <color rgb="FF000000"/>
        <rFont val="Arial"/>
        <family val="2"/>
      </rPr>
      <t>2</t>
    </r>
    <r>
      <rPr>
        <b/>
        <sz val="10"/>
        <color rgb="FF000000"/>
        <rFont val="Arial"/>
        <family val="2"/>
      </rPr>
      <t xml:space="preserve"> (1e</t>
    </r>
    <r>
      <rPr>
        <b/>
        <vertAlign val="superscript"/>
        <sz val="10"/>
        <color rgb="FF000000"/>
        <rFont val="Calibri"/>
        <family val="2"/>
      </rPr>
      <t xml:space="preserve">– </t>
    </r>
    <r>
      <rPr>
        <b/>
        <sz val="10"/>
        <color rgb="FF000000"/>
        <rFont val="Arial"/>
        <family val="2"/>
      </rPr>
      <t>)</t>
    </r>
  </si>
  <si>
    <r>
      <rPr>
        <b/>
        <i/>
        <sz val="10"/>
        <color rgb="FF000000"/>
        <rFont val="Arial"/>
        <family val="2"/>
      </rPr>
      <t>E</t>
    </r>
    <r>
      <rPr>
        <b/>
        <vertAlign val="subscript"/>
        <sz val="10"/>
        <color rgb="FF000000"/>
        <rFont val="Arial"/>
        <family val="2"/>
      </rPr>
      <t>3</t>
    </r>
    <r>
      <rPr>
        <b/>
        <sz val="10"/>
        <color rgb="FF000000"/>
        <rFont val="Arial"/>
        <family val="2"/>
      </rPr>
      <t xml:space="preserve"> (2e</t>
    </r>
    <r>
      <rPr>
        <b/>
        <vertAlign val="superscript"/>
        <sz val="10"/>
        <color rgb="FF000000"/>
        <rFont val="Calibri"/>
        <family val="2"/>
      </rPr>
      <t xml:space="preserve">– </t>
    </r>
    <r>
      <rPr>
        <b/>
        <sz val="10"/>
        <color rgb="FF000000"/>
        <rFont val="Arial"/>
        <family val="2"/>
      </rPr>
      <t>)</t>
    </r>
  </si>
  <si>
    <r>
      <t>p</t>
    </r>
    <r>
      <rPr>
        <b/>
        <i/>
        <sz val="10"/>
        <color theme="1"/>
        <rFont val="Arial"/>
        <family val="2"/>
      </rPr>
      <t>K</t>
    </r>
    <r>
      <rPr>
        <b/>
        <vertAlign val="sub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 / hydricity of reference</t>
    </r>
  </si>
  <si>
    <r>
      <rPr>
        <b/>
        <i/>
        <sz val="10"/>
        <color theme="1"/>
        <rFont val="Arial"/>
        <family val="2"/>
      </rPr>
      <t>K</t>
    </r>
    <r>
      <rPr>
        <b/>
        <vertAlign val="subscript"/>
        <sz val="10"/>
        <color theme="1"/>
        <rFont val="Arial"/>
        <family val="2"/>
      </rPr>
      <t>eq</t>
    </r>
    <r>
      <rPr>
        <b/>
        <sz val="10"/>
        <color theme="1"/>
        <rFont val="Arial"/>
        <family val="2"/>
      </rPr>
      <t xml:space="preserve"> </t>
    </r>
  </si>
  <si>
    <t>Ru(terpy)(bpy)H</t>
  </si>
  <si>
    <r>
      <t>Organometallics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2004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23</t>
    </r>
    <r>
      <rPr>
        <sz val="10"/>
        <color theme="1"/>
        <rFont val="Arial"/>
        <family val="2"/>
      </rPr>
      <t>, 2670-2679</t>
    </r>
  </si>
  <si>
    <r>
      <t>Organometallics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2014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33</t>
    </r>
    <r>
      <rPr>
        <sz val="10"/>
        <color theme="1"/>
        <rFont val="Arial"/>
        <family val="2"/>
      </rPr>
      <t>, 5820-5833</t>
    </r>
  </si>
  <si>
    <r>
      <t>Organometallics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2005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24</t>
    </r>
    <r>
      <rPr>
        <sz val="10"/>
        <color theme="1"/>
        <rFont val="Arial"/>
        <family val="2"/>
      </rPr>
      <t>, 110-118</t>
    </r>
  </si>
  <si>
    <r>
      <t>J. Am. Chem. Soc.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2004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126</t>
    </r>
    <r>
      <rPr>
        <sz val="10"/>
        <color theme="1"/>
        <rFont val="Arial"/>
        <family val="2"/>
      </rPr>
      <t>, 5502-5514</t>
    </r>
  </si>
  <si>
    <r>
      <t>Inorg. Chem.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2010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49</t>
    </r>
    <r>
      <rPr>
        <sz val="10"/>
        <color theme="1"/>
        <rFont val="Arial"/>
        <family val="2"/>
      </rPr>
      <t>, 3918-3926</t>
    </r>
  </si>
  <si>
    <r>
      <t>J. Am. Chem. Soc.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2009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131</t>
    </r>
    <r>
      <rPr>
        <sz val="10"/>
        <color theme="1"/>
        <rFont val="Arial"/>
        <family val="2"/>
      </rPr>
      <t>, 5935-5945</t>
    </r>
  </si>
  <si>
    <r>
      <t>J. Am. Chem. Soc.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2011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133</t>
    </r>
    <r>
      <rPr>
        <sz val="10"/>
        <color theme="1"/>
        <rFont val="Arial"/>
        <family val="2"/>
      </rPr>
      <t>, 14604-14613</t>
    </r>
  </si>
  <si>
    <r>
      <t>Organometallics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2001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20</t>
    </r>
    <r>
      <rPr>
        <sz val="10"/>
        <color theme="1"/>
        <rFont val="Arial"/>
        <family val="2"/>
      </rPr>
      <t>, 1832-1839</t>
    </r>
  </si>
  <si>
    <r>
      <t>Inorg. Chem.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2003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42</t>
    </r>
    <r>
      <rPr>
        <sz val="10"/>
        <color theme="1"/>
        <rFont val="Arial"/>
        <family val="2"/>
      </rPr>
      <t>, 216-227</t>
    </r>
  </si>
  <si>
    <r>
      <t>J. Am. Chem. Soc.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2002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124</t>
    </r>
    <r>
      <rPr>
        <sz val="10"/>
        <color theme="1"/>
        <rFont val="Arial"/>
        <family val="2"/>
      </rPr>
      <t>, 1918-1925</t>
    </r>
  </si>
  <si>
    <r>
      <t>J. Am. Chem. Soc.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2002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124</t>
    </r>
    <r>
      <rPr>
        <sz val="10"/>
        <color theme="1"/>
        <rFont val="Arial"/>
        <family val="2"/>
      </rPr>
      <t>, 2984-2992</t>
    </r>
  </si>
  <si>
    <r>
      <t>J. Am. Chem. Soc.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2011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133</t>
    </r>
    <r>
      <rPr>
        <sz val="10"/>
        <color theme="1"/>
        <rFont val="Arial"/>
        <family val="2"/>
      </rPr>
      <t>, 12767-12779</t>
    </r>
  </si>
  <si>
    <r>
      <t>J. Am. Chem. Soc.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1999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121</t>
    </r>
    <r>
      <rPr>
        <sz val="10"/>
        <color theme="1"/>
        <rFont val="Arial"/>
        <family val="2"/>
      </rPr>
      <t>, 11432-11447</t>
    </r>
  </si>
  <si>
    <r>
      <t>J. Am. Chem. Soc.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2014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136</t>
    </r>
    <r>
      <rPr>
        <sz val="10"/>
        <color theme="1"/>
        <rFont val="Arial"/>
        <family val="2"/>
      </rPr>
      <t>, 14718-14721</t>
    </r>
  </si>
  <si>
    <r>
      <t>Organometallics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2011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30</t>
    </r>
    <r>
      <rPr>
        <sz val="10"/>
        <color theme="1"/>
        <rFont val="Arial"/>
        <family val="2"/>
      </rPr>
      <t>, 3444-3447</t>
    </r>
  </si>
  <si>
    <r>
      <t>J. Am. Chem. Soc.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2013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135</t>
    </r>
    <r>
      <rPr>
        <sz val="10"/>
        <color theme="1"/>
        <rFont val="Arial"/>
        <family val="2"/>
      </rPr>
      <t>, 9700-9712</t>
    </r>
  </si>
  <si>
    <r>
      <t>Organometallics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2007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26</t>
    </r>
    <r>
      <rPr>
        <sz val="10"/>
        <color theme="1"/>
        <rFont val="Arial"/>
        <family val="2"/>
      </rPr>
      <t>, 3918-3924</t>
    </r>
  </si>
  <si>
    <r>
      <t>Inorg. Chem.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2011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50</t>
    </r>
    <r>
      <rPr>
        <sz val="10"/>
        <color theme="1"/>
        <rFont val="Arial"/>
        <family val="2"/>
      </rPr>
      <t>, 10908-10918</t>
    </r>
  </si>
  <si>
    <r>
      <t>Organometallics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2012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31</t>
    </r>
    <r>
      <rPr>
        <sz val="10"/>
        <color theme="1"/>
        <rFont val="Arial"/>
        <family val="2"/>
      </rPr>
      <t>, 6719-6731</t>
    </r>
  </si>
  <si>
    <r>
      <t>J. Am. Chem. Soc.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2004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126</t>
    </r>
    <r>
      <rPr>
        <sz val="10"/>
        <color theme="1"/>
        <rFont val="Arial"/>
        <family val="2"/>
      </rPr>
      <t>, 2738-2743</t>
    </r>
  </si>
  <si>
    <r>
      <t>J. Am. Chem. Soc.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2015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137</t>
    </r>
    <r>
      <rPr>
        <sz val="10"/>
        <color theme="1"/>
        <rFont val="Arial"/>
        <family val="2"/>
      </rPr>
      <t>, 14114-14121</t>
    </r>
  </si>
  <si>
    <r>
      <t>Angew. Chem., Int. Ed.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2015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54</t>
    </r>
    <r>
      <rPr>
        <sz val="10"/>
        <color theme="1"/>
        <rFont val="Arial"/>
        <family val="2"/>
      </rPr>
      <t>, 14128-14132</t>
    </r>
  </si>
  <si>
    <r>
      <t>J. Am. Chem. Soc.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2012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134</t>
    </r>
    <r>
      <rPr>
        <sz val="10"/>
        <color theme="1"/>
        <rFont val="Arial"/>
        <family val="2"/>
      </rPr>
      <t>, 15743-15757</t>
    </r>
  </si>
  <si>
    <r>
      <t>Inorg. Chem.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2015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54</t>
    </r>
    <r>
      <rPr>
        <sz val="10"/>
        <color theme="1"/>
        <rFont val="Arial"/>
        <family val="2"/>
      </rPr>
      <t>, 5124-5135</t>
    </r>
  </si>
  <si>
    <r>
      <t>Organometallics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2004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23</t>
    </r>
    <r>
      <rPr>
        <sz val="10"/>
        <color theme="1"/>
        <rFont val="Arial"/>
        <family val="2"/>
      </rPr>
      <t>, 511-516</t>
    </r>
  </si>
  <si>
    <r>
      <t>J. Am. Chem. Soc.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2014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136</t>
    </r>
    <r>
      <rPr>
        <sz val="10"/>
        <color theme="1"/>
        <rFont val="Arial"/>
        <family val="2"/>
      </rPr>
      <t>, 5938-5948</t>
    </r>
  </si>
  <si>
    <r>
      <t>ACS Catal.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2015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>, 7140-7151</t>
    </r>
  </si>
  <si>
    <r>
      <t>Inorg. Chem.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2013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52</t>
    </r>
    <r>
      <rPr>
        <sz val="10"/>
        <color theme="1"/>
        <rFont val="Arial"/>
        <family val="2"/>
      </rPr>
      <t>, 14391-14403</t>
    </r>
  </si>
  <si>
    <r>
      <t>Chem. Sci.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2016</t>
    </r>
    <r>
      <rPr>
        <sz val="10"/>
        <color theme="1"/>
        <rFont val="Arial"/>
        <family val="2"/>
      </rPr>
      <t>, DOI: 10.1039/C5SC03169A</t>
    </r>
  </si>
  <si>
    <r>
      <rPr>
        <sz val="10"/>
        <color theme="1"/>
        <rFont val="Arial"/>
        <family val="2"/>
      </rPr>
      <t xml:space="preserve">(1) </t>
    </r>
    <r>
      <rPr>
        <i/>
        <sz val="10"/>
        <color theme="1"/>
        <rFont val="Arial"/>
        <family val="2"/>
      </rPr>
      <t>J. Am. Chem. Soc.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1999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121</t>
    </r>
    <r>
      <rPr>
        <sz val="10"/>
        <color theme="1"/>
        <rFont val="Arial"/>
        <family val="2"/>
      </rPr>
      <t xml:space="preserve">, 11432-11447   (2) corrected in </t>
    </r>
    <r>
      <rPr>
        <i/>
        <sz val="10"/>
        <color theme="1"/>
        <rFont val="Arial"/>
        <family val="2"/>
      </rPr>
      <t>J. Am. Chem. Soc.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2002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124</t>
    </r>
    <r>
      <rPr>
        <sz val="10"/>
        <color theme="1"/>
        <rFont val="Arial"/>
        <family val="2"/>
      </rPr>
      <t>,1918-1925</t>
    </r>
  </si>
  <si>
    <r>
      <t>Inorg. Chem.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2016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55</t>
    </r>
    <r>
      <rPr>
        <sz val="10"/>
        <color theme="1"/>
        <rFont val="Arial"/>
        <family val="2"/>
      </rPr>
      <t>, 378-85</t>
    </r>
  </si>
  <si>
    <r>
      <t>J. Am. Chem. Soc.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2003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125</t>
    </r>
    <r>
      <rPr>
        <sz val="10"/>
        <color theme="1"/>
        <rFont val="Arial"/>
        <family val="2"/>
      </rPr>
      <t>, 12230-12236</t>
    </r>
  </si>
  <si>
    <r>
      <t>Organometallics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2002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21</t>
    </r>
    <r>
      <rPr>
        <sz val="10"/>
        <color theme="1"/>
        <rFont val="Arial"/>
        <family val="2"/>
      </rPr>
      <t>, 4833-4839</t>
    </r>
  </si>
  <si>
    <r>
      <t>J. Am. Chem. Soc.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2015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137</t>
    </r>
    <r>
      <rPr>
        <sz val="10"/>
        <color theme="1"/>
        <rFont val="Arial"/>
        <family val="2"/>
      </rPr>
      <t>, 8251-8260</t>
    </r>
  </si>
  <si>
    <r>
      <t>J. Am. Chem. Soc.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2009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131</t>
    </r>
    <r>
      <rPr>
        <sz val="10"/>
        <color theme="1"/>
        <rFont val="Arial"/>
        <family val="2"/>
      </rPr>
      <t>, 14454-14465</t>
    </r>
  </si>
  <si>
    <r>
      <t>M</t>
    </r>
    <r>
      <rPr>
        <vertAlign val="superscript"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 xml:space="preserve"> + B + H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= MH + BH</t>
    </r>
    <r>
      <rPr>
        <vertAlign val="superscript"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 xml:space="preserve">   (atm</t>
    </r>
    <r>
      <rPr>
        <vertAlign val="superscript"/>
        <sz val="10"/>
        <color theme="1"/>
        <rFont val="Arial"/>
        <family val="2"/>
      </rPr>
      <t>-1</t>
    </r>
    <r>
      <rPr>
        <sz val="10"/>
        <color theme="1"/>
        <rFont val="Arial"/>
        <family val="2"/>
      </rPr>
      <t>)</t>
    </r>
  </si>
  <si>
    <r>
      <t>MH + B</t>
    </r>
    <r>
      <rPr>
        <vertAlign val="subscript"/>
        <sz val="10"/>
        <color theme="1"/>
        <rFont val="Arial"/>
        <family val="2"/>
      </rPr>
      <t>ref</t>
    </r>
    <r>
      <rPr>
        <sz val="10"/>
        <color theme="1"/>
        <rFont val="Arial"/>
        <family val="2"/>
      </rPr>
      <t xml:space="preserve"> = M</t>
    </r>
    <r>
      <rPr>
        <vertAlign val="superscript"/>
        <sz val="10"/>
        <color theme="1"/>
        <rFont val="Arial"/>
        <family val="2"/>
      </rPr>
      <t>-</t>
    </r>
    <r>
      <rPr>
        <sz val="10"/>
        <color theme="1"/>
        <rFont val="Arial"/>
        <family val="2"/>
      </rPr>
      <t xml:space="preserve"> + BH</t>
    </r>
    <r>
      <rPr>
        <vertAlign val="superscript"/>
        <sz val="10"/>
        <color theme="1"/>
        <rFont val="Arial"/>
        <family val="2"/>
      </rPr>
      <t>+</t>
    </r>
    <r>
      <rPr>
        <vertAlign val="subscript"/>
        <sz val="10"/>
        <color theme="1"/>
        <rFont val="Arial"/>
        <family val="2"/>
      </rPr>
      <t>ref</t>
    </r>
  </si>
  <si>
    <r>
      <t>MH + A</t>
    </r>
    <r>
      <rPr>
        <vertAlign val="superscript"/>
        <sz val="10"/>
        <color theme="1"/>
        <rFont val="Arial"/>
        <family val="2"/>
      </rPr>
      <t>+</t>
    </r>
    <r>
      <rPr>
        <vertAlign val="subscript"/>
        <sz val="10"/>
        <color theme="1"/>
        <rFont val="Arial"/>
        <family val="2"/>
      </rPr>
      <t>ref</t>
    </r>
    <r>
      <rPr>
        <sz val="10"/>
        <color theme="1"/>
        <rFont val="Arial"/>
        <family val="2"/>
      </rPr>
      <t xml:space="preserve"> = M</t>
    </r>
    <r>
      <rPr>
        <vertAlign val="superscript"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 xml:space="preserve"> + AH</t>
    </r>
    <r>
      <rPr>
        <vertAlign val="subscript"/>
        <sz val="10"/>
        <color theme="1"/>
        <rFont val="Arial"/>
        <family val="2"/>
      </rPr>
      <t>ref</t>
    </r>
  </si>
  <si>
    <r>
      <rPr>
        <b/>
        <i/>
        <sz val="10"/>
        <color theme="1"/>
        <rFont val="Arial"/>
        <family val="2"/>
      </rPr>
      <t>K</t>
    </r>
    <r>
      <rPr>
        <b/>
        <vertAlign val="subscript"/>
        <sz val="10"/>
        <color theme="1"/>
        <rFont val="Arial"/>
        <family val="2"/>
      </rPr>
      <t>eq</t>
    </r>
    <r>
      <rPr>
        <b/>
        <sz val="10"/>
        <color theme="1"/>
        <rFont val="Arial"/>
        <family val="2"/>
      </rPr>
      <t xml:space="preserve"> directionality</t>
    </r>
  </si>
  <si>
    <t>Hydride Donor</t>
  </si>
  <si>
    <t>Hydricity (kcal/mol)</t>
  </si>
  <si>
    <r>
      <t>p</t>
    </r>
    <r>
      <rPr>
        <b/>
        <i/>
        <sz val="10"/>
        <color theme="1"/>
        <rFont val="Arial"/>
        <family val="2"/>
      </rPr>
      <t>K</t>
    </r>
    <r>
      <rPr>
        <b/>
        <vertAlign val="subscript"/>
        <sz val="10"/>
        <color theme="1"/>
        <rFont val="Arial"/>
        <family val="2"/>
      </rPr>
      <t>a</t>
    </r>
  </si>
  <si>
    <t>BDFE (kcal/mol)</t>
  </si>
  <si>
    <r>
      <rPr>
        <b/>
        <sz val="10"/>
        <color theme="1"/>
        <rFont val="Calibri"/>
        <family val="2"/>
      </rPr>
      <t>Δ</t>
    </r>
    <r>
      <rPr>
        <b/>
        <i/>
        <sz val="10"/>
        <color theme="1"/>
        <rFont val="Arial"/>
        <family val="2"/>
      </rPr>
      <t>G</t>
    </r>
    <r>
      <rPr>
        <b/>
        <vertAlign val="subscript"/>
        <sz val="10"/>
        <color theme="1"/>
        <rFont val="Arial"/>
        <family val="2"/>
      </rPr>
      <t>H2</t>
    </r>
    <r>
      <rPr>
        <b/>
        <sz val="10"/>
        <color theme="1"/>
        <rFont val="Arial"/>
        <family val="2"/>
      </rPr>
      <t xml:space="preserve"> (kcal/mol)</t>
    </r>
  </si>
  <si>
    <r>
      <rPr>
        <i/>
        <sz val="10"/>
        <color theme="1"/>
        <rFont val="Arial"/>
        <family val="2"/>
      </rPr>
      <t>ACS Catal.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2012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, 720-727 </t>
    </r>
  </si>
  <si>
    <r>
      <t>Rh(depe)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</si>
</sst>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vertAlign val="subscript"/>
      <sz val="10"/>
      <color rgb="FF000000"/>
      <name val="Arial"/>
      <family val="2"/>
    </font>
    <font>
      <i/>
      <vertAlign val="superscript"/>
      <sz val="10"/>
      <color rgb="FF000000"/>
      <name val="Arial"/>
      <family val="2"/>
    </font>
    <font>
      <i/>
      <sz val="10"/>
      <color rgb="FF000000"/>
      <name val="Arial"/>
      <family val="2"/>
    </font>
    <font>
      <vertAlign val="subscript"/>
      <sz val="10"/>
      <color theme="1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b/>
      <i/>
      <sz val="10"/>
      <color rgb="FF000000"/>
      <name val="Arial"/>
      <family val="2"/>
    </font>
    <font>
      <b/>
      <vertAlign val="subscript"/>
      <sz val="10"/>
      <color rgb="FF000000"/>
      <name val="Arial"/>
      <family val="2"/>
    </font>
    <font>
      <b/>
      <vertAlign val="superscript"/>
      <sz val="10"/>
      <color rgb="FF000000"/>
      <name val="Calibri"/>
      <family val="2"/>
    </font>
    <font>
      <b/>
      <vertAlign val="subscript"/>
      <sz val="10"/>
      <color theme="1"/>
      <name val="Arial"/>
      <family val="2"/>
    </font>
    <font>
      <b/>
      <sz val="10"/>
      <color theme="1"/>
      <name val="Calibri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0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00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4"/>
  <sheetViews>
    <sheetView tabSelected="1" topLeftCell="A58" zoomScale="85" zoomScaleNormal="85" workbookViewId="0">
      <selection activeCell="G20" sqref="G20"/>
    </sheetView>
  </sheetViews>
  <sheetFormatPr defaultRowHeight="14.4" x14ac:dyDescent="0.3"/>
  <cols>
    <col min="1" max="1" width="44.88671875" customWidth="1"/>
    <col min="2" max="2" width="14.5546875" customWidth="1"/>
    <col min="3" max="3" width="28.88671875" customWidth="1"/>
    <col min="4" max="4" width="20.6640625" customWidth="1"/>
    <col min="5" max="5" width="14.44140625" customWidth="1"/>
    <col min="6" max="6" width="16.88671875" customWidth="1"/>
    <col min="7" max="7" width="20.6640625" customWidth="1"/>
    <col min="8" max="9" width="14.6640625" customWidth="1"/>
    <col min="10" max="10" width="15" customWidth="1"/>
    <col min="11" max="11" width="34.6640625" customWidth="1"/>
    <col min="12" max="12" width="19.5546875" customWidth="1"/>
    <col min="13" max="13" width="26.77734375" customWidth="1"/>
    <col min="14" max="14" width="42.109375" customWidth="1"/>
  </cols>
  <sheetData>
    <row r="1" spans="1:15" ht="15.6" x14ac:dyDescent="0.35">
      <c r="A1" s="24" t="s">
        <v>182</v>
      </c>
      <c r="B1" s="24"/>
      <c r="C1" s="24"/>
    </row>
    <row r="2" spans="1:15" ht="16.8" x14ac:dyDescent="0.35">
      <c r="A2" s="25" t="s">
        <v>179</v>
      </c>
      <c r="B2" s="25"/>
      <c r="C2" s="25"/>
    </row>
    <row r="3" spans="1:15" ht="16.8" x14ac:dyDescent="0.35">
      <c r="A3" s="25" t="s">
        <v>180</v>
      </c>
      <c r="B3" s="25"/>
      <c r="C3" s="25"/>
    </row>
    <row r="4" spans="1:15" ht="16.8" x14ac:dyDescent="0.35">
      <c r="A4" s="25" t="s">
        <v>181</v>
      </c>
      <c r="B4" s="25"/>
      <c r="C4" s="25"/>
    </row>
    <row r="6" spans="1:15" ht="15.6" x14ac:dyDescent="0.35">
      <c r="A6" s="5" t="s">
        <v>183</v>
      </c>
      <c r="B6" s="22" t="s">
        <v>32</v>
      </c>
      <c r="C6" s="5" t="s">
        <v>0</v>
      </c>
      <c r="D6" s="22" t="s">
        <v>184</v>
      </c>
      <c r="E6" s="22" t="s">
        <v>185</v>
      </c>
      <c r="F6" s="5" t="s">
        <v>186</v>
      </c>
      <c r="G6" s="22" t="s">
        <v>187</v>
      </c>
      <c r="H6" s="33" t="s">
        <v>138</v>
      </c>
      <c r="I6" s="33" t="s">
        <v>139</v>
      </c>
      <c r="J6" s="33" t="s">
        <v>140</v>
      </c>
      <c r="K6" s="5" t="s">
        <v>25</v>
      </c>
      <c r="L6" s="22" t="s">
        <v>142</v>
      </c>
      <c r="M6" s="10" t="s">
        <v>141</v>
      </c>
      <c r="N6" s="6" t="s">
        <v>1</v>
      </c>
    </row>
    <row r="7" spans="1:15" ht="15.6" x14ac:dyDescent="0.35">
      <c r="A7" s="26" t="s">
        <v>72</v>
      </c>
      <c r="B7" s="1">
        <v>3</v>
      </c>
      <c r="C7" s="28" t="s">
        <v>68</v>
      </c>
      <c r="D7" s="13">
        <f>1.364*E7+23.06*(H7+I7)+46.12*(J7)+79.6</f>
        <v>77.15440000000001</v>
      </c>
      <c r="E7" s="18">
        <f>-LOG(L7)+M7</f>
        <v>28.3</v>
      </c>
      <c r="F7" s="13">
        <f>1.364*E7+23.06*(I7+J7)+53.6</f>
        <v>69.833000000000013</v>
      </c>
      <c r="G7" s="13"/>
      <c r="H7" s="1">
        <v>-0.81</v>
      </c>
      <c r="I7" s="1">
        <v>-0.97</v>
      </c>
      <c r="J7" s="1"/>
      <c r="K7" s="3" t="s">
        <v>131</v>
      </c>
      <c r="L7" s="1">
        <v>1E-3</v>
      </c>
      <c r="M7" s="1">
        <v>25.3</v>
      </c>
      <c r="N7" s="31" t="s">
        <v>144</v>
      </c>
    </row>
    <row r="8" spans="1:15" ht="15.6" x14ac:dyDescent="0.3">
      <c r="A8" s="26" t="s">
        <v>33</v>
      </c>
      <c r="B8" s="1">
        <v>1</v>
      </c>
      <c r="C8" s="28" t="s">
        <v>68</v>
      </c>
      <c r="D8" s="13">
        <f>1.364*E8+23.06*(H8+I8)+46.12*(J8)+79.6</f>
        <v>72.988035085914333</v>
      </c>
      <c r="E8" s="18">
        <f>-LOG(L8)+M8</f>
        <v>15.608970004336019</v>
      </c>
      <c r="F8" s="11"/>
      <c r="G8" s="11"/>
      <c r="H8" s="11">
        <v>-0.26</v>
      </c>
      <c r="I8" s="11">
        <v>-0.95</v>
      </c>
      <c r="J8" s="11"/>
      <c r="K8" s="3" t="s">
        <v>24</v>
      </c>
      <c r="L8" s="1">
        <v>20</v>
      </c>
      <c r="M8" s="1">
        <v>16.91</v>
      </c>
      <c r="N8" s="31" t="s">
        <v>145</v>
      </c>
    </row>
    <row r="9" spans="1:15" ht="15.6" x14ac:dyDescent="0.3">
      <c r="A9" s="27" t="s">
        <v>73</v>
      </c>
      <c r="B9" s="1">
        <v>2</v>
      </c>
      <c r="C9" s="28" t="s">
        <v>69</v>
      </c>
      <c r="D9" s="1">
        <v>71.599999999999994</v>
      </c>
      <c r="E9" s="1">
        <v>30.5</v>
      </c>
      <c r="F9" s="1"/>
      <c r="G9" s="1"/>
      <c r="H9" s="1">
        <v>-0.91</v>
      </c>
      <c r="I9" s="1">
        <v>-1.26</v>
      </c>
      <c r="J9" s="1"/>
      <c r="K9" s="3" t="s">
        <v>120</v>
      </c>
      <c r="L9" s="1"/>
      <c r="M9" s="1" t="s">
        <v>6</v>
      </c>
      <c r="N9" s="31" t="s">
        <v>146</v>
      </c>
    </row>
    <row r="10" spans="1:15" ht="15.6" x14ac:dyDescent="0.35">
      <c r="A10" s="26" t="s">
        <v>74</v>
      </c>
      <c r="B10" s="1">
        <v>2</v>
      </c>
      <c r="C10" s="28" t="s">
        <v>68</v>
      </c>
      <c r="D10" s="13">
        <f>1.364*E10+23.06*(H10+I10)+46.12*(J10)+79.6</f>
        <v>70.883799999999994</v>
      </c>
      <c r="E10" s="18">
        <f>-LOG(L10)+M10</f>
        <v>18.8</v>
      </c>
      <c r="F10" s="13">
        <f>1.364*E10+23.06*(I10+J10)+53.6</f>
        <v>57.566800000000008</v>
      </c>
      <c r="G10" s="13"/>
      <c r="H10" s="1">
        <v>-0.55000000000000004</v>
      </c>
      <c r="I10" s="1">
        <v>-0.94</v>
      </c>
      <c r="J10" s="1"/>
      <c r="K10" s="3" t="s">
        <v>121</v>
      </c>
      <c r="L10" s="1">
        <v>1</v>
      </c>
      <c r="M10" s="1">
        <v>18.8</v>
      </c>
      <c r="N10" s="31" t="s">
        <v>147</v>
      </c>
      <c r="O10" s="3"/>
    </row>
    <row r="11" spans="1:15" ht="15.6" x14ac:dyDescent="0.3">
      <c r="A11" s="26" t="s">
        <v>75</v>
      </c>
      <c r="B11" s="1">
        <v>2</v>
      </c>
      <c r="C11" s="28" t="s">
        <v>70</v>
      </c>
      <c r="D11" s="13">
        <f>-G11-1.364*E11+76</f>
        <v>69.215999999999994</v>
      </c>
      <c r="E11" s="13">
        <v>6</v>
      </c>
      <c r="F11" s="11"/>
      <c r="G11" s="11">
        <v>-1.4</v>
      </c>
      <c r="H11" s="11"/>
      <c r="I11" s="11"/>
      <c r="J11" s="1"/>
      <c r="K11" s="3" t="s">
        <v>8</v>
      </c>
      <c r="L11" s="1"/>
      <c r="M11" s="1" t="s">
        <v>9</v>
      </c>
      <c r="N11" s="31" t="s">
        <v>148</v>
      </c>
    </row>
    <row r="12" spans="1:15" ht="15.6" x14ac:dyDescent="0.35">
      <c r="A12" s="26" t="s">
        <v>65</v>
      </c>
      <c r="B12" s="1">
        <v>1</v>
      </c>
      <c r="C12" s="28" t="s">
        <v>68</v>
      </c>
      <c r="D12" s="13">
        <f>1.364*E12+23.06*(H12+I12)+46.12*(J12)+79.6</f>
        <v>68.249071531163537</v>
      </c>
      <c r="E12" s="18">
        <f>-LOG(L12)+M12</f>
        <v>18.0518119729938</v>
      </c>
      <c r="F12" s="11"/>
      <c r="G12" s="11"/>
      <c r="H12" s="1">
        <v>-0.52</v>
      </c>
      <c r="I12" s="1">
        <v>-1.04</v>
      </c>
      <c r="J12" s="1"/>
      <c r="K12" s="3" t="s">
        <v>121</v>
      </c>
      <c r="L12" s="1">
        <v>5.6</v>
      </c>
      <c r="M12" s="1">
        <v>18.8</v>
      </c>
      <c r="N12" s="31" t="s">
        <v>149</v>
      </c>
    </row>
    <row r="13" spans="1:15" ht="15.6" x14ac:dyDescent="0.35">
      <c r="A13" s="26" t="s">
        <v>76</v>
      </c>
      <c r="B13" s="1">
        <v>3</v>
      </c>
      <c r="C13" s="28" t="s">
        <v>30</v>
      </c>
      <c r="D13" s="13">
        <f>M13+23.06*H13-23.06*I13</f>
        <v>67.738199999999992</v>
      </c>
      <c r="E13" s="11"/>
      <c r="F13" s="11"/>
      <c r="G13" s="11"/>
      <c r="H13" s="11">
        <v>0.34</v>
      </c>
      <c r="I13" s="11">
        <v>-0.13</v>
      </c>
      <c r="J13" s="11"/>
      <c r="K13" s="7" t="s">
        <v>137</v>
      </c>
      <c r="L13" s="11"/>
      <c r="M13" s="11">
        <v>56.9</v>
      </c>
      <c r="N13" s="31" t="s">
        <v>150</v>
      </c>
    </row>
    <row r="14" spans="1:15" ht="15.6" x14ac:dyDescent="0.3">
      <c r="A14" s="26" t="s">
        <v>34</v>
      </c>
      <c r="B14" s="1">
        <v>1</v>
      </c>
      <c r="C14" s="28" t="s">
        <v>68</v>
      </c>
      <c r="D14" s="13">
        <f>1.364*E14+23.06*(H14+I14)+46.12*(J14)+79.6</f>
        <v>67.372140377444168</v>
      </c>
      <c r="E14" s="18">
        <f>-LOG(L14)+M14</f>
        <v>13.858607314841775</v>
      </c>
      <c r="F14" s="13">
        <f>1.364*E14+23.06*(I14+J14)+53.6</f>
        <v>53.363340377444189</v>
      </c>
      <c r="G14" s="1"/>
      <c r="H14" s="1">
        <v>-0.52</v>
      </c>
      <c r="I14" s="1">
        <v>-0.83</v>
      </c>
      <c r="J14" s="1"/>
      <c r="K14" s="3" t="s">
        <v>122</v>
      </c>
      <c r="L14" s="1">
        <v>1.0999999999999999E-2</v>
      </c>
      <c r="M14" s="1">
        <v>11.9</v>
      </c>
      <c r="N14" s="31" t="s">
        <v>151</v>
      </c>
    </row>
    <row r="15" spans="1:15" ht="15.6" x14ac:dyDescent="0.3">
      <c r="A15" s="26" t="s">
        <v>35</v>
      </c>
      <c r="B15" s="1">
        <v>1</v>
      </c>
      <c r="C15" s="28" t="s">
        <v>68</v>
      </c>
      <c r="D15" s="13">
        <f>1.364*E15+23.06*(H15+I15)+46.12*(J15)+79.6</f>
        <v>66.938099490545312</v>
      </c>
      <c r="E15" s="18">
        <f>-LOG(L15)+M15</f>
        <v>22.500659450546419</v>
      </c>
      <c r="F15" s="18"/>
      <c r="G15" s="11"/>
      <c r="H15" s="11">
        <v>-0.64</v>
      </c>
      <c r="I15" s="11">
        <v>-1.24</v>
      </c>
      <c r="J15" s="11"/>
      <c r="K15" s="26" t="s">
        <v>90</v>
      </c>
      <c r="L15" s="1">
        <v>0.63</v>
      </c>
      <c r="M15" s="1">
        <v>22.3</v>
      </c>
      <c r="N15" s="31" t="s">
        <v>152</v>
      </c>
    </row>
    <row r="16" spans="1:15" ht="15.6" x14ac:dyDescent="0.35">
      <c r="A16" s="26" t="s">
        <v>77</v>
      </c>
      <c r="B16" s="1">
        <v>2</v>
      </c>
      <c r="C16" s="28" t="s">
        <v>68</v>
      </c>
      <c r="D16" s="13">
        <f>1.364*E16+23.06*(H16+I16)+46.12*(J16)+79.6</f>
        <v>66.923231733394175</v>
      </c>
      <c r="E16" s="18">
        <f>-LOG(L16)+M16</f>
        <v>18.601342913045578</v>
      </c>
      <c r="F16" s="13">
        <f>1.364*E16+23.06*(I16+J16)+53.6</f>
        <v>57.757031733394172</v>
      </c>
      <c r="G16" s="13"/>
      <c r="H16" s="1">
        <v>-0.73</v>
      </c>
      <c r="I16" s="1">
        <v>-0.92</v>
      </c>
      <c r="J16" s="1"/>
      <c r="K16" s="3" t="s">
        <v>121</v>
      </c>
      <c r="L16" s="1">
        <v>1.58</v>
      </c>
      <c r="M16" s="1">
        <v>18.8</v>
      </c>
      <c r="N16" s="31" t="s">
        <v>147</v>
      </c>
    </row>
    <row r="17" spans="1:15" ht="15.6" x14ac:dyDescent="0.3">
      <c r="A17" s="26" t="s">
        <v>36</v>
      </c>
      <c r="B17" s="1">
        <v>1</v>
      </c>
      <c r="C17" s="28" t="s">
        <v>69</v>
      </c>
      <c r="D17" s="13">
        <f>1.364*LOG(L17)-1.364*M17+76</f>
        <v>66.297173349135264</v>
      </c>
      <c r="E17" s="13">
        <f>(D17-23.06*(H17+I17)-46.12*J17-79.6)/1.364</f>
        <v>22.707018584410019</v>
      </c>
      <c r="F17" s="13">
        <f>1.364*E17+23.06*(I17+J17)+53.6</f>
        <v>53.671973349135271</v>
      </c>
      <c r="G17" s="11"/>
      <c r="H17" s="1">
        <v>-0.57999999999999996</v>
      </c>
      <c r="I17" s="1">
        <v>-1.34</v>
      </c>
      <c r="J17" s="11"/>
      <c r="K17" s="3" t="s">
        <v>2</v>
      </c>
      <c r="L17" s="1">
        <v>7.7</v>
      </c>
      <c r="M17" s="13">
        <v>8</v>
      </c>
      <c r="N17" s="31" t="s">
        <v>153</v>
      </c>
      <c r="O17" s="3"/>
    </row>
    <row r="18" spans="1:15" ht="15.6" x14ac:dyDescent="0.3">
      <c r="A18" s="27" t="s">
        <v>37</v>
      </c>
      <c r="B18" s="1">
        <v>1</v>
      </c>
      <c r="C18" s="28" t="s">
        <v>69</v>
      </c>
      <c r="D18" s="13">
        <f>1.364*LOG(L18)-1.364*M18+76</f>
        <v>65.144459622555814</v>
      </c>
      <c r="E18" s="1">
        <v>22.8</v>
      </c>
      <c r="F18" s="13">
        <f>1.364*E18+23.06*I18+53.6</f>
        <v>57.949600000000004</v>
      </c>
      <c r="G18" s="13"/>
      <c r="H18" s="1">
        <v>-0.83</v>
      </c>
      <c r="I18" s="1">
        <v>-1.1599999999999999</v>
      </c>
      <c r="J18" s="1"/>
      <c r="K18" s="3" t="s">
        <v>2</v>
      </c>
      <c r="L18" s="1">
        <v>1.1000000000000001</v>
      </c>
      <c r="M18" s="13">
        <v>8</v>
      </c>
      <c r="N18" s="31" t="s">
        <v>154</v>
      </c>
    </row>
    <row r="19" spans="1:15" ht="15.6" x14ac:dyDescent="0.3">
      <c r="A19" s="26" t="s">
        <v>78</v>
      </c>
      <c r="B19" s="1">
        <v>2</v>
      </c>
      <c r="C19" s="28" t="s">
        <v>70</v>
      </c>
      <c r="D19" s="13">
        <f>-G19-1.364*E19+76</f>
        <v>63.888800000000003</v>
      </c>
      <c r="E19" s="13">
        <v>5.8</v>
      </c>
      <c r="F19" s="11"/>
      <c r="G19" s="11">
        <v>4.2</v>
      </c>
      <c r="H19" s="11"/>
      <c r="I19" s="11"/>
      <c r="J19" s="1"/>
      <c r="K19" s="3" t="s">
        <v>8</v>
      </c>
      <c r="L19" s="1"/>
      <c r="M19" s="1" t="s">
        <v>9</v>
      </c>
      <c r="N19" s="31" t="s">
        <v>148</v>
      </c>
    </row>
    <row r="20" spans="1:15" ht="15.6" x14ac:dyDescent="0.3">
      <c r="A20" s="26" t="s">
        <v>38</v>
      </c>
      <c r="B20" s="1">
        <v>1</v>
      </c>
      <c r="C20" s="28" t="s">
        <v>69</v>
      </c>
      <c r="D20" s="13">
        <f>1.364*LOG(L20)-1.364*M20+76</f>
        <v>63.699471246072122</v>
      </c>
      <c r="E20" s="13">
        <f>(D20-23.06*(H20+I20)-46.12*J20-79.6)/1.364</f>
        <v>17.252251646680438</v>
      </c>
      <c r="F20" s="1"/>
      <c r="G20" s="1"/>
      <c r="H20" s="1">
        <v>-0.62</v>
      </c>
      <c r="I20" s="1">
        <v>-1.0900000000000001</v>
      </c>
      <c r="J20" s="11"/>
      <c r="K20" s="3" t="s">
        <v>133</v>
      </c>
      <c r="L20" s="1">
        <v>2.41</v>
      </c>
      <c r="M20" s="1">
        <v>9.4</v>
      </c>
      <c r="N20" s="31" t="s">
        <v>155</v>
      </c>
    </row>
    <row r="21" spans="1:15" ht="15.6" x14ac:dyDescent="0.3">
      <c r="A21" s="26" t="s">
        <v>39</v>
      </c>
      <c r="B21" s="1">
        <v>1</v>
      </c>
      <c r="C21" s="28" t="s">
        <v>68</v>
      </c>
      <c r="D21" s="13">
        <f>1.364*E21+23.06*(H21+I21)+46.12*(J21)+79.6</f>
        <v>62.787781267453468</v>
      </c>
      <c r="E21" s="18">
        <f>-LOG(L21)+M21</f>
        <v>14.386056647693163</v>
      </c>
      <c r="F21" s="13">
        <f>1.364*E21+23.06*(I21+J21)+53.6</f>
        <v>52.929781267453478</v>
      </c>
      <c r="G21" s="1"/>
      <c r="H21" s="1">
        <v>-0.7</v>
      </c>
      <c r="I21" s="1">
        <v>-0.88</v>
      </c>
      <c r="J21" s="1"/>
      <c r="K21" s="3" t="s">
        <v>5</v>
      </c>
      <c r="L21" s="1">
        <v>1.2999999999999999E-2</v>
      </c>
      <c r="M21" s="1">
        <v>12.5</v>
      </c>
      <c r="N21" s="31" t="s">
        <v>156</v>
      </c>
    </row>
    <row r="22" spans="1:15" ht="15.6" x14ac:dyDescent="0.3">
      <c r="A22" s="26" t="s">
        <v>79</v>
      </c>
      <c r="B22" s="1">
        <v>3</v>
      </c>
      <c r="C22" s="28" t="s">
        <v>68</v>
      </c>
      <c r="D22" s="13">
        <v>62</v>
      </c>
      <c r="E22" s="11">
        <v>23.3</v>
      </c>
      <c r="F22" s="11"/>
      <c r="G22" s="11"/>
      <c r="H22" s="1"/>
      <c r="J22" s="11">
        <v>-1.07</v>
      </c>
      <c r="K22" s="9" t="s">
        <v>11</v>
      </c>
      <c r="L22" s="11"/>
      <c r="M22" s="11">
        <v>24.34</v>
      </c>
      <c r="N22" s="31" t="s">
        <v>157</v>
      </c>
    </row>
    <row r="23" spans="1:15" ht="15.6" x14ac:dyDescent="0.35">
      <c r="A23" s="26" t="s">
        <v>80</v>
      </c>
      <c r="B23" s="1">
        <v>2</v>
      </c>
      <c r="C23" s="28" t="s">
        <v>68</v>
      </c>
      <c r="D23" s="13">
        <f>1.364*E23+23.06*(H23+I23)+46.12*(J23)+79.6</f>
        <v>61.820204914085679</v>
      </c>
      <c r="E23" s="18">
        <f>-LOG(L23)+M23</f>
        <v>20.101029995663982</v>
      </c>
      <c r="F23" s="13">
        <f>1.364*E23+23.06*(I23+J23)+53.6</f>
        <v>57.49660491408568</v>
      </c>
      <c r="G23" s="13"/>
      <c r="H23" s="1">
        <v>-0.94</v>
      </c>
      <c r="I23" s="1">
        <v>-1.02</v>
      </c>
      <c r="J23" s="1"/>
      <c r="K23" s="3" t="s">
        <v>121</v>
      </c>
      <c r="L23" s="1">
        <v>0.05</v>
      </c>
      <c r="M23" s="1">
        <v>18.8</v>
      </c>
      <c r="N23" s="31" t="s">
        <v>147</v>
      </c>
    </row>
    <row r="24" spans="1:15" ht="15.6" x14ac:dyDescent="0.3">
      <c r="A24" s="26" t="s">
        <v>40</v>
      </c>
      <c r="B24" s="1">
        <v>1</v>
      </c>
      <c r="C24" s="28" t="s">
        <v>68</v>
      </c>
      <c r="D24" s="13">
        <f>1.364*E24+23.06*(H24+I24)+46.12*(J24)+79.6</f>
        <v>61.682392585325708</v>
      </c>
      <c r="E24" s="18">
        <f>-LOG(L24)+M24</f>
        <v>27.100581074285707</v>
      </c>
      <c r="F24" s="1"/>
      <c r="G24" s="13"/>
      <c r="H24" s="11">
        <v>-1.1100000000000001</v>
      </c>
      <c r="I24" s="11">
        <v>-1.27</v>
      </c>
      <c r="J24" s="11"/>
      <c r="K24" s="3" t="s">
        <v>13</v>
      </c>
      <c r="L24" s="29">
        <v>8.5000000000000006E-2</v>
      </c>
      <c r="M24" s="1">
        <v>26.03</v>
      </c>
      <c r="N24" s="31" t="s">
        <v>158</v>
      </c>
    </row>
    <row r="25" spans="1:15" ht="15.6" x14ac:dyDescent="0.3">
      <c r="A25" s="26" t="s">
        <v>81</v>
      </c>
      <c r="B25" s="1">
        <v>2</v>
      </c>
      <c r="C25" s="28" t="s">
        <v>69</v>
      </c>
      <c r="D25" s="1">
        <v>61.3</v>
      </c>
      <c r="E25" s="13">
        <v>14.4</v>
      </c>
      <c r="F25" s="11"/>
      <c r="G25" s="11">
        <v>-5.0999999999999996</v>
      </c>
      <c r="H25" s="11"/>
      <c r="I25" s="11"/>
      <c r="J25" s="1"/>
      <c r="K25" s="3" t="s">
        <v>132</v>
      </c>
      <c r="L25" s="1"/>
      <c r="M25" s="1" t="s">
        <v>10</v>
      </c>
      <c r="N25" s="31" t="s">
        <v>148</v>
      </c>
    </row>
    <row r="26" spans="1:15" ht="15.6" x14ac:dyDescent="0.3">
      <c r="A26" s="26" t="s">
        <v>41</v>
      </c>
      <c r="B26" s="1">
        <v>1</v>
      </c>
      <c r="C26" s="28" t="s">
        <v>68</v>
      </c>
      <c r="D26" s="13">
        <f>1.364*E26+23.06*(H26+I26)+46.12*(J26)+79.6</f>
        <v>60.964813217124764</v>
      </c>
      <c r="E26" s="18">
        <f>-LOG(L26)+M26</f>
        <v>24.545757490560675</v>
      </c>
      <c r="F26" s="11"/>
      <c r="G26" s="11"/>
      <c r="H26" s="11">
        <v>-0.81</v>
      </c>
      <c r="I26" s="11">
        <v>-1.45</v>
      </c>
      <c r="J26" s="11"/>
      <c r="K26" s="9" t="s">
        <v>23</v>
      </c>
      <c r="L26" s="11">
        <v>9</v>
      </c>
      <c r="M26" s="11">
        <v>25.5</v>
      </c>
      <c r="N26" s="31" t="s">
        <v>159</v>
      </c>
    </row>
    <row r="27" spans="1:15" ht="15.6" x14ac:dyDescent="0.3">
      <c r="A27" s="26" t="s">
        <v>42</v>
      </c>
      <c r="B27" s="1">
        <v>1</v>
      </c>
      <c r="C27" s="28" t="s">
        <v>70</v>
      </c>
      <c r="D27" s="13">
        <f>-G27-1.364*(-LOG(L27)+M27)+76</f>
        <v>60.882508812493775</v>
      </c>
      <c r="E27" s="13">
        <f>(D27-23.06*(H27+I27)-46.12*J27-79.6)/1.364</f>
        <v>21.44230851355848</v>
      </c>
      <c r="F27" s="1"/>
      <c r="G27" s="1">
        <v>-3.1</v>
      </c>
      <c r="H27" s="15">
        <v>-0.8</v>
      </c>
      <c r="I27" s="15">
        <v>-1.28</v>
      </c>
      <c r="J27" s="1"/>
      <c r="K27" s="3" t="s">
        <v>122</v>
      </c>
      <c r="L27" s="1">
        <v>3.5000000000000003E-2</v>
      </c>
      <c r="M27" s="15">
        <v>11.9</v>
      </c>
      <c r="N27" s="31" t="s">
        <v>160</v>
      </c>
    </row>
    <row r="28" spans="1:15" ht="15.6" x14ac:dyDescent="0.3">
      <c r="A28" s="26" t="s">
        <v>43</v>
      </c>
      <c r="B28" s="1">
        <v>1</v>
      </c>
      <c r="C28" s="28" t="s">
        <v>69</v>
      </c>
      <c r="D28" s="13">
        <f>1.364*LOG(L28)-1.364*M28+76</f>
        <v>60.728819656342679</v>
      </c>
      <c r="E28" s="13">
        <f>(D28-23.06*(H28+I28)-46.12*J28-79.6)/1.364</f>
        <v>23.696495349224843</v>
      </c>
      <c r="F28" s="13">
        <f>1.364*E28+23.06*(I28+J28)+53.6</f>
        <v>55.252219656342689</v>
      </c>
      <c r="G28" s="17"/>
      <c r="H28" s="1">
        <v>-0.89</v>
      </c>
      <c r="I28" s="1">
        <v>-1.33</v>
      </c>
      <c r="K28" s="3" t="s">
        <v>133</v>
      </c>
      <c r="L28" s="15">
        <v>1.6E-2</v>
      </c>
      <c r="M28" s="15">
        <v>9.4</v>
      </c>
      <c r="N28" s="31" t="s">
        <v>153</v>
      </c>
    </row>
    <row r="29" spans="1:15" ht="15.6" x14ac:dyDescent="0.3">
      <c r="A29" s="26" t="s">
        <v>44</v>
      </c>
      <c r="B29" s="1">
        <v>1</v>
      </c>
      <c r="C29" s="28" t="s">
        <v>68</v>
      </c>
      <c r="D29" s="13">
        <f>1.364*E29+23.06*(H29+I29)+46.12*(J29)+79.6</f>
        <v>60.549799999999998</v>
      </c>
      <c r="E29" s="18">
        <f>-LOG(L29)+M29</f>
        <v>11.9</v>
      </c>
      <c r="F29" s="13">
        <f>1.364*E29+23.06*H29+53.6</f>
        <v>53.689599999999999</v>
      </c>
      <c r="G29" s="1"/>
      <c r="H29" s="1">
        <v>-0.7</v>
      </c>
      <c r="I29" s="1">
        <v>-0.83</v>
      </c>
      <c r="J29" s="1"/>
      <c r="K29" s="3" t="s">
        <v>122</v>
      </c>
      <c r="L29" s="1">
        <v>1</v>
      </c>
      <c r="M29" s="15">
        <v>11.9</v>
      </c>
      <c r="N29" s="31" t="s">
        <v>154</v>
      </c>
    </row>
    <row r="30" spans="1:15" ht="15.6" x14ac:dyDescent="0.3">
      <c r="A30" s="26" t="s">
        <v>45</v>
      </c>
      <c r="B30" s="1">
        <v>1</v>
      </c>
      <c r="C30" s="28" t="s">
        <v>69</v>
      </c>
      <c r="D30" s="13">
        <f>1.364*LOG(L30)-1.364*M30+76</f>
        <v>60.498860801581898</v>
      </c>
      <c r="E30" s="13">
        <f>(D30-23.06*(H30+I30)-46.12*J30-79.6)/1.364</f>
        <v>16.596378886790255</v>
      </c>
      <c r="F30" s="1"/>
      <c r="G30" s="1"/>
      <c r="H30" s="1">
        <v>-0.76</v>
      </c>
      <c r="I30" s="1">
        <v>-1.05</v>
      </c>
      <c r="J30" s="11"/>
      <c r="K30" s="3" t="s">
        <v>21</v>
      </c>
      <c r="L30" s="1">
        <v>0.17199999999999999</v>
      </c>
      <c r="M30" s="1">
        <v>10.6</v>
      </c>
      <c r="N30" s="31" t="s">
        <v>155</v>
      </c>
    </row>
    <row r="31" spans="1:15" ht="15.6" x14ac:dyDescent="0.3">
      <c r="A31" s="26" t="s">
        <v>82</v>
      </c>
      <c r="B31" s="1">
        <v>2</v>
      </c>
      <c r="C31" s="28" t="s">
        <v>70</v>
      </c>
      <c r="D31" s="13">
        <f>-G31-1.364*E31+76</f>
        <v>60.214237180565718</v>
      </c>
      <c r="E31" s="18">
        <f>-LOG(L31)+M31</f>
        <v>8.7872161432802649</v>
      </c>
      <c r="F31" s="1"/>
      <c r="G31" s="13">
        <v>3.8</v>
      </c>
      <c r="H31" s="11"/>
      <c r="I31" s="11"/>
      <c r="J31" s="11"/>
      <c r="K31" s="3" t="s">
        <v>133</v>
      </c>
      <c r="L31" s="1">
        <v>4.0999999999999996</v>
      </c>
      <c r="M31" s="1">
        <v>9.4</v>
      </c>
      <c r="N31" s="31" t="s">
        <v>148</v>
      </c>
    </row>
    <row r="32" spans="1:15" ht="15.6" x14ac:dyDescent="0.35">
      <c r="A32" s="26" t="s">
        <v>46</v>
      </c>
      <c r="B32" s="1">
        <v>1</v>
      </c>
      <c r="C32" s="28" t="s">
        <v>68</v>
      </c>
      <c r="D32" s="13">
        <f>1.364*E32+23.06*(H32+I32)+46.12*(J32)+79.6</f>
        <v>59.958580343657317</v>
      </c>
      <c r="E32" s="18">
        <f>-LOG(L32)+M32</f>
        <v>20.595880017344076</v>
      </c>
      <c r="F32" s="13">
        <f>1.364*E32+23.06*(I32+J32)+53.6</f>
        <v>56.787980343657324</v>
      </c>
      <c r="G32" s="1"/>
      <c r="H32" s="1">
        <v>-0.99</v>
      </c>
      <c r="I32" s="1">
        <v>-1.08</v>
      </c>
      <c r="J32" s="1"/>
      <c r="K32" s="3" t="s">
        <v>121</v>
      </c>
      <c r="L32" s="1">
        <v>1.6E-2</v>
      </c>
      <c r="M32" s="1">
        <v>18.8</v>
      </c>
      <c r="N32" s="31" t="s">
        <v>151</v>
      </c>
    </row>
    <row r="33" spans="1:15" ht="15.6" x14ac:dyDescent="0.3">
      <c r="A33" s="26" t="s">
        <v>47</v>
      </c>
      <c r="B33" s="1">
        <v>1</v>
      </c>
      <c r="C33" s="28" t="s">
        <v>69</v>
      </c>
      <c r="D33" s="13">
        <v>59.4</v>
      </c>
      <c r="E33" s="13">
        <f>(D33-23.06*(H33+I33)-46.12*J33-79.6)/1.364</f>
        <v>18.15762463343108</v>
      </c>
      <c r="F33" s="1"/>
      <c r="G33" s="1"/>
      <c r="H33" s="11">
        <v>-0.83</v>
      </c>
      <c r="I33" s="11">
        <v>-1.1200000000000001</v>
      </c>
      <c r="J33" s="1"/>
      <c r="K33" s="3"/>
      <c r="L33" s="1"/>
      <c r="M33" s="1"/>
      <c r="N33" s="31" t="s">
        <v>161</v>
      </c>
    </row>
    <row r="34" spans="1:15" ht="15.6" x14ac:dyDescent="0.3">
      <c r="A34" s="26" t="s">
        <v>48</v>
      </c>
      <c r="B34" s="15">
        <v>1</v>
      </c>
      <c r="C34" s="28" t="s">
        <v>69</v>
      </c>
      <c r="D34" s="13">
        <f>1.364*LOG(L34)-1.364*M34+76</f>
        <v>59.055193391437619</v>
      </c>
      <c r="E34" s="13">
        <f>(D34-23.06*(H34+I34)-46.12*J34-79.6)/1.364</f>
        <v>16.38327961249092</v>
      </c>
      <c r="F34" s="19"/>
      <c r="G34" s="19"/>
      <c r="H34" s="20">
        <v>-0.84</v>
      </c>
      <c r="I34" s="20">
        <v>-1.02</v>
      </c>
      <c r="J34" s="19"/>
      <c r="K34" s="3" t="s">
        <v>122</v>
      </c>
      <c r="L34" s="1">
        <v>0.3</v>
      </c>
      <c r="M34" s="15">
        <v>11.9</v>
      </c>
      <c r="N34" s="31" t="s">
        <v>160</v>
      </c>
    </row>
    <row r="35" spans="1:15" ht="15.6" x14ac:dyDescent="0.3">
      <c r="A35" s="26" t="s">
        <v>49</v>
      </c>
      <c r="B35" s="1">
        <v>1</v>
      </c>
      <c r="C35" s="28" t="s">
        <v>68</v>
      </c>
      <c r="D35" s="13">
        <f>1.364*E35+23.06*(H35+I35)+46.12*(J35)+79.6</f>
        <v>58.773404914085681</v>
      </c>
      <c r="E35" s="18">
        <f>-LOG(L35)+M35</f>
        <v>22.601029995663982</v>
      </c>
      <c r="F35" s="1"/>
      <c r="G35" s="1"/>
      <c r="H35" s="11">
        <v>-0.85</v>
      </c>
      <c r="I35" s="11">
        <v>-1.39</v>
      </c>
      <c r="J35" s="1"/>
      <c r="K35" s="3" t="s">
        <v>3</v>
      </c>
      <c r="L35" s="1">
        <v>5</v>
      </c>
      <c r="M35" s="1">
        <v>23.3</v>
      </c>
      <c r="N35" s="31" t="s">
        <v>162</v>
      </c>
      <c r="O35" s="3"/>
    </row>
    <row r="36" spans="1:15" ht="15.6" x14ac:dyDescent="0.3">
      <c r="A36" s="26" t="s">
        <v>50</v>
      </c>
      <c r="B36" s="1">
        <v>1</v>
      </c>
      <c r="C36" s="28" t="s">
        <v>69</v>
      </c>
      <c r="D36" s="13">
        <f>1.364*LOG(L36)-1.364*M36+76</f>
        <v>58.599472187546581</v>
      </c>
      <c r="E36" s="13">
        <f>(D36-23.06*(H36+I36)-46.12*J36-79.6)/1.364</f>
        <v>17.401665826647058</v>
      </c>
      <c r="F36" s="1"/>
      <c r="G36" s="1"/>
      <c r="H36" s="1">
        <v>-0.87</v>
      </c>
      <c r="I36" s="1">
        <v>-1.07</v>
      </c>
      <c r="J36" s="11"/>
      <c r="K36" s="3" t="s">
        <v>122</v>
      </c>
      <c r="L36" s="1">
        <v>0.13900000000000001</v>
      </c>
      <c r="M36" s="1">
        <v>11.9</v>
      </c>
      <c r="N36" s="31" t="s">
        <v>155</v>
      </c>
    </row>
    <row r="37" spans="1:15" ht="15.6" x14ac:dyDescent="0.3">
      <c r="A37" s="26" t="s">
        <v>51</v>
      </c>
      <c r="B37" s="1">
        <v>1</v>
      </c>
      <c r="C37" s="28" t="s">
        <v>69</v>
      </c>
      <c r="D37" s="13">
        <v>57.8</v>
      </c>
      <c r="E37" s="13">
        <f>(D37-23.06*(H37+I37)-46.12*J37-79.6)/1.364</f>
        <v>18.844281524926682</v>
      </c>
      <c r="F37" s="11"/>
      <c r="G37" s="11"/>
      <c r="H37" s="11">
        <v>-0.9</v>
      </c>
      <c r="I37" s="11">
        <v>-1.1599999999999999</v>
      </c>
      <c r="J37" s="11"/>
      <c r="K37" s="9"/>
      <c r="L37" s="11"/>
      <c r="M37" s="11"/>
      <c r="N37" s="31" t="s">
        <v>161</v>
      </c>
    </row>
    <row r="38" spans="1:15" ht="16.2" x14ac:dyDescent="0.3">
      <c r="A38" s="26" t="s">
        <v>83</v>
      </c>
      <c r="B38" s="1">
        <v>2</v>
      </c>
      <c r="C38" s="28" t="s">
        <v>113</v>
      </c>
      <c r="D38" s="13">
        <f>M38-1.364*LOG(L38)</f>
        <v>57.698413217124759</v>
      </c>
      <c r="E38" s="1"/>
      <c r="F38" s="1"/>
      <c r="G38" s="1"/>
      <c r="H38" s="11"/>
      <c r="I38" s="11"/>
      <c r="J38" s="11"/>
      <c r="K38" s="3" t="s">
        <v>128</v>
      </c>
      <c r="L38" s="1">
        <v>9</v>
      </c>
      <c r="M38" s="1">
        <v>59</v>
      </c>
      <c r="N38" s="31" t="s">
        <v>163</v>
      </c>
      <c r="O38" s="3"/>
    </row>
    <row r="39" spans="1:15" ht="15.6" x14ac:dyDescent="0.3">
      <c r="A39" s="26" t="s">
        <v>52</v>
      </c>
      <c r="B39" s="1">
        <v>1</v>
      </c>
      <c r="C39" s="28" t="s">
        <v>69</v>
      </c>
      <c r="D39" s="13">
        <v>57.6</v>
      </c>
      <c r="E39" s="13">
        <f>(D39-23.06*(H39+I39)-46.12*J39-79.6)/1.364</f>
        <v>18.697653958944283</v>
      </c>
      <c r="F39" s="11"/>
      <c r="G39" s="11"/>
      <c r="H39" s="11">
        <v>-0.89</v>
      </c>
      <c r="I39" s="11">
        <v>-1.17</v>
      </c>
      <c r="J39" s="1"/>
      <c r="K39" s="3"/>
      <c r="L39" s="1"/>
      <c r="M39" s="1"/>
      <c r="N39" s="31" t="s">
        <v>161</v>
      </c>
    </row>
    <row r="40" spans="1:15" ht="15.6" x14ac:dyDescent="0.3">
      <c r="A40" s="26" t="s">
        <v>53</v>
      </c>
      <c r="B40" s="1">
        <v>1</v>
      </c>
      <c r="C40" s="28" t="s">
        <v>69</v>
      </c>
      <c r="D40" s="13">
        <f>1.364*LOG(L40)-1.364*M40+76</f>
        <v>57.596215991055061</v>
      </c>
      <c r="E40" s="11"/>
      <c r="F40" s="13">
        <f>1.364*E40+23.06*(I40+J40)+53.6</f>
        <v>53.6</v>
      </c>
      <c r="G40" s="11"/>
      <c r="H40" s="11"/>
      <c r="I40" s="11"/>
      <c r="J40" s="11"/>
      <c r="K40" s="3" t="s">
        <v>12</v>
      </c>
      <c r="L40" s="1">
        <v>4.34</v>
      </c>
      <c r="M40" s="1">
        <v>14.13</v>
      </c>
      <c r="N40" s="31" t="s">
        <v>164</v>
      </c>
    </row>
    <row r="41" spans="1:15" ht="15.6" x14ac:dyDescent="0.3">
      <c r="A41" s="26" t="s">
        <v>54</v>
      </c>
      <c r="B41" s="1">
        <v>1</v>
      </c>
      <c r="C41" s="28" t="s">
        <v>69</v>
      </c>
      <c r="D41" s="13">
        <f>1.364*LOG(L41)-1.364*M41+76</f>
        <v>57.195818732546527</v>
      </c>
      <c r="E41" s="13">
        <f>(D41-23.06*(H41+I41)-46.12*J41-79.6)/1.364</f>
        <v>19.584764466676344</v>
      </c>
      <c r="F41" s="11"/>
      <c r="G41" s="11"/>
      <c r="H41" s="1">
        <v>-0.94</v>
      </c>
      <c r="I41" s="1">
        <v>-1.19</v>
      </c>
      <c r="J41" s="1"/>
      <c r="K41" s="3" t="s">
        <v>122</v>
      </c>
      <c r="L41" s="1">
        <v>1.2999999999999999E-2</v>
      </c>
      <c r="M41" s="15">
        <v>11.9</v>
      </c>
      <c r="N41" s="31" t="s">
        <v>160</v>
      </c>
    </row>
    <row r="42" spans="1:15" ht="15.6" x14ac:dyDescent="0.3">
      <c r="A42" s="26" t="s">
        <v>55</v>
      </c>
      <c r="B42" s="1">
        <v>1</v>
      </c>
      <c r="C42" s="28" t="s">
        <v>69</v>
      </c>
      <c r="D42" s="13">
        <v>57.1</v>
      </c>
      <c r="E42" s="13">
        <f>(D42-23.06*(H42+I42)-46.12*J42-79.6)/1.364</f>
        <v>20.021700879765408</v>
      </c>
      <c r="F42" s="11"/>
      <c r="G42" s="11"/>
      <c r="H42" s="1">
        <v>-0.93</v>
      </c>
      <c r="I42" s="1">
        <v>-1.23</v>
      </c>
      <c r="J42" s="1"/>
      <c r="K42" s="3"/>
      <c r="L42" s="1"/>
      <c r="M42" s="1"/>
      <c r="N42" s="31" t="s">
        <v>161</v>
      </c>
    </row>
    <row r="43" spans="1:15" ht="16.2" x14ac:dyDescent="0.3">
      <c r="A43" s="26" t="s">
        <v>112</v>
      </c>
      <c r="B43" s="1">
        <v>3</v>
      </c>
      <c r="C43" s="28" t="s">
        <v>114</v>
      </c>
      <c r="D43" s="13">
        <v>57</v>
      </c>
      <c r="E43" s="11"/>
      <c r="F43" s="11"/>
      <c r="G43" s="11"/>
      <c r="H43" s="11"/>
      <c r="I43" s="11"/>
      <c r="J43" s="11"/>
      <c r="K43" s="3" t="s">
        <v>123</v>
      </c>
      <c r="L43" s="3" t="s">
        <v>31</v>
      </c>
      <c r="M43" s="1">
        <v>98.8</v>
      </c>
      <c r="N43" s="31" t="s">
        <v>165</v>
      </c>
    </row>
    <row r="44" spans="1:15" ht="15.6" x14ac:dyDescent="0.3">
      <c r="A44" s="26" t="s">
        <v>111</v>
      </c>
      <c r="B44" s="1">
        <v>3</v>
      </c>
      <c r="C44" s="28" t="s">
        <v>68</v>
      </c>
      <c r="D44" s="13">
        <f>1.364*E44+23.06*(H44+I44)+46.12*(J44)+79.6</f>
        <v>56.929400000000001</v>
      </c>
      <c r="E44" s="18">
        <f>-LOG(L44)+M44</f>
        <v>31.9</v>
      </c>
      <c r="F44" s="1"/>
      <c r="G44" s="1"/>
      <c r="H44" s="11">
        <v>-1.22</v>
      </c>
      <c r="I44" s="11">
        <v>-1.65</v>
      </c>
      <c r="J44" s="11"/>
      <c r="K44" s="3" t="s">
        <v>136</v>
      </c>
      <c r="L44" s="1">
        <v>10</v>
      </c>
      <c r="M44" s="1">
        <v>32.9</v>
      </c>
      <c r="N44" s="31" t="s">
        <v>150</v>
      </c>
    </row>
    <row r="45" spans="1:15" ht="16.2" x14ac:dyDescent="0.3">
      <c r="A45" s="26" t="s">
        <v>84</v>
      </c>
      <c r="B45" s="1">
        <v>2</v>
      </c>
      <c r="C45" s="28" t="s">
        <v>115</v>
      </c>
      <c r="D45" s="13">
        <f>M45+23.06*H45-23.06*I45</f>
        <v>56.594999999999999</v>
      </c>
      <c r="G45" s="1"/>
      <c r="H45" s="1">
        <v>0.91</v>
      </c>
      <c r="I45" s="1">
        <v>0.16</v>
      </c>
      <c r="J45" s="11"/>
      <c r="K45" s="7" t="s">
        <v>126</v>
      </c>
      <c r="L45" s="30"/>
      <c r="M45" s="15">
        <v>39.299999999999997</v>
      </c>
      <c r="N45" s="31" t="s">
        <v>166</v>
      </c>
    </row>
    <row r="46" spans="1:15" ht="15.6" x14ac:dyDescent="0.3">
      <c r="A46" s="26" t="s">
        <v>56</v>
      </c>
      <c r="B46" s="1">
        <v>1</v>
      </c>
      <c r="C46" s="28" t="s">
        <v>69</v>
      </c>
      <c r="D46" s="13">
        <f>1.364*LOG(L46)-1.364*M46+76</f>
        <v>55.289028560717867</v>
      </c>
      <c r="E46" s="13">
        <f>(D46-23.06*(H46+I46)-46.12*J46-79.6)/1.364</f>
        <v>23.596795132491106</v>
      </c>
      <c r="F46" s="13">
        <f>1.364*E46+23.06*(I46+J46)+53.6</f>
        <v>56.038628560717875</v>
      </c>
      <c r="G46" s="18"/>
      <c r="H46" s="1">
        <v>-1.1599999999999999</v>
      </c>
      <c r="I46" s="1">
        <v>-1.29</v>
      </c>
      <c r="J46" s="11"/>
      <c r="K46" s="3" t="s">
        <v>122</v>
      </c>
      <c r="L46" s="1">
        <v>5.1999999999999995E-4</v>
      </c>
      <c r="M46" s="1">
        <v>11.9</v>
      </c>
      <c r="N46" s="31" t="s">
        <v>153</v>
      </c>
    </row>
    <row r="47" spans="1:15" ht="16.8" x14ac:dyDescent="0.35">
      <c r="A47" s="26" t="s">
        <v>85</v>
      </c>
      <c r="B47" s="1">
        <v>2</v>
      </c>
      <c r="C47" s="28" t="s">
        <v>114</v>
      </c>
      <c r="D47" s="13">
        <v>55</v>
      </c>
      <c r="E47" s="1"/>
      <c r="F47" s="1"/>
      <c r="G47" s="1"/>
      <c r="H47" s="11"/>
      <c r="I47" s="11"/>
      <c r="J47" s="11"/>
      <c r="K47" s="3" t="s">
        <v>125</v>
      </c>
      <c r="L47" s="21" t="s">
        <v>28</v>
      </c>
      <c r="M47" s="15">
        <v>99</v>
      </c>
      <c r="N47" s="31" t="s">
        <v>163</v>
      </c>
      <c r="O47" s="3"/>
    </row>
    <row r="48" spans="1:15" ht="15.6" x14ac:dyDescent="0.3">
      <c r="A48" s="26" t="s">
        <v>66</v>
      </c>
      <c r="B48" s="1">
        <v>1</v>
      </c>
      <c r="C48" s="28" t="s">
        <v>69</v>
      </c>
      <c r="D48" s="13">
        <f>1.364*LOG(L48)-1.364*M48+76</f>
        <v>54.605623646632196</v>
      </c>
      <c r="E48" s="18"/>
      <c r="F48" s="1"/>
      <c r="G48" s="1"/>
      <c r="H48" s="11"/>
      <c r="I48" s="11"/>
      <c r="J48" s="11"/>
      <c r="K48" s="3" t="s">
        <v>19</v>
      </c>
      <c r="L48" s="29">
        <v>2.6</v>
      </c>
      <c r="M48" s="1">
        <f>11.1+5</f>
        <v>16.100000000000001</v>
      </c>
      <c r="N48" s="31" t="s">
        <v>167</v>
      </c>
    </row>
    <row r="49" spans="1:17" ht="15.6" x14ac:dyDescent="0.3">
      <c r="A49" s="26" t="s">
        <v>86</v>
      </c>
      <c r="B49" s="1">
        <v>2</v>
      </c>
      <c r="C49" s="28" t="s">
        <v>68</v>
      </c>
      <c r="D49" s="13">
        <f>1.364*E49+23.06*(H49+I49)+46.12*(J49)+79.6</f>
        <v>54.569645043899868</v>
      </c>
      <c r="E49" s="18">
        <f>-LOG(L49)+M49</f>
        <v>22.900326278518964</v>
      </c>
      <c r="F49" s="13">
        <f>1.364*E49+23.06*(I49+J49)+53.6</f>
        <v>56.70284504389987</v>
      </c>
      <c r="G49" s="13"/>
      <c r="H49" s="11"/>
      <c r="I49" s="1"/>
      <c r="J49" s="1">
        <v>-1.22</v>
      </c>
      <c r="K49" s="3" t="s">
        <v>3</v>
      </c>
      <c r="L49" s="1">
        <v>2.5099999999999998</v>
      </c>
      <c r="M49" s="1">
        <v>23.3</v>
      </c>
      <c r="N49" s="31" t="s">
        <v>147</v>
      </c>
      <c r="O49" s="14"/>
    </row>
    <row r="50" spans="1:17" ht="15.6" x14ac:dyDescent="0.3">
      <c r="A50" s="26" t="s">
        <v>87</v>
      </c>
      <c r="B50" s="1">
        <v>3</v>
      </c>
      <c r="C50" s="28" t="s">
        <v>69</v>
      </c>
      <c r="D50" s="13">
        <f>1.364*LOG(L50)-1.364*M50+76</f>
        <v>54.309163352520159</v>
      </c>
      <c r="E50" s="13">
        <f>(D50-23.06*(H50+I50)-46.12*J50-79.6)/1.364</f>
        <v>27.443081636744981</v>
      </c>
      <c r="F50" s="11"/>
      <c r="G50" s="11"/>
      <c r="H50" s="17"/>
      <c r="I50" s="17"/>
      <c r="J50" s="1">
        <v>-1.36</v>
      </c>
      <c r="K50" s="3" t="s">
        <v>4</v>
      </c>
      <c r="L50" s="1">
        <v>790</v>
      </c>
      <c r="M50" s="1">
        <v>18.8</v>
      </c>
      <c r="N50" s="31" t="s">
        <v>168</v>
      </c>
      <c r="P50" s="3"/>
    </row>
    <row r="51" spans="1:17" ht="15.6" x14ac:dyDescent="0.3">
      <c r="A51" s="26" t="s">
        <v>88</v>
      </c>
      <c r="B51" s="1">
        <v>2</v>
      </c>
      <c r="C51" s="28" t="s">
        <v>68</v>
      </c>
      <c r="D51" s="13">
        <f>1.364*E51+23.06*(H51+I51)+46.12*(J51)+79.6</f>
        <v>54.033977735524388</v>
      </c>
      <c r="E51" s="18">
        <f>-LOG(L51)+M51</f>
        <v>22.507608310501748</v>
      </c>
      <c r="F51" s="11"/>
      <c r="G51" s="11"/>
      <c r="H51" s="15"/>
      <c r="I51" s="15"/>
      <c r="J51" s="15">
        <v>-1.22</v>
      </c>
      <c r="K51" s="3" t="s">
        <v>3</v>
      </c>
      <c r="L51" s="1">
        <v>6.2</v>
      </c>
      <c r="M51" s="1">
        <v>23.3</v>
      </c>
      <c r="N51" s="31" t="s">
        <v>166</v>
      </c>
    </row>
    <row r="52" spans="1:17" ht="15.6" x14ac:dyDescent="0.3">
      <c r="A52" s="26" t="s">
        <v>57</v>
      </c>
      <c r="B52" s="15">
        <v>1</v>
      </c>
      <c r="C52" s="28" t="s">
        <v>69</v>
      </c>
      <c r="D52" s="13">
        <f>1.364*LOG(L52)-1.364*M52+76</f>
        <v>54.004553441016668</v>
      </c>
      <c r="E52" s="13">
        <f>(D52-23.06*(H52+I52)-46.12*J52-79.6)/1.364</f>
        <v>20.457297244147121</v>
      </c>
      <c r="F52" s="19"/>
      <c r="G52" s="19"/>
      <c r="H52" s="17">
        <v>-1.03</v>
      </c>
      <c r="I52" s="17">
        <v>-1.29</v>
      </c>
      <c r="J52" s="19"/>
      <c r="K52" s="14" t="s">
        <v>22</v>
      </c>
      <c r="L52" s="20">
        <v>7.1499999999999994E-2</v>
      </c>
      <c r="M52" s="20">
        <v>14.98</v>
      </c>
      <c r="N52" s="32" t="s">
        <v>188</v>
      </c>
    </row>
    <row r="53" spans="1:17" ht="15.6" x14ac:dyDescent="0.3">
      <c r="A53" s="26" t="s">
        <v>89</v>
      </c>
      <c r="B53" s="1">
        <v>3</v>
      </c>
      <c r="C53" s="28" t="s">
        <v>69</v>
      </c>
      <c r="D53" s="13">
        <f>1.364*LOG(L53)-1.364*M53+76</f>
        <v>53.693318640665112</v>
      </c>
      <c r="E53" s="13">
        <f>(D53-23.06*(H53+I53)-46.12*J53-79.6)/1.364</f>
        <v>28.344075249754482</v>
      </c>
      <c r="F53" s="13">
        <f>1.364*E53+23.06*(I53+J53)+53.6</f>
        <v>59.977318640665118</v>
      </c>
      <c r="G53" s="18"/>
      <c r="H53" s="1"/>
      <c r="I53" s="1"/>
      <c r="J53" s="16">
        <v>-1.4</v>
      </c>
      <c r="K53" s="3" t="s">
        <v>5</v>
      </c>
      <c r="L53" s="1">
        <v>1.3999999999999999E-4</v>
      </c>
      <c r="M53" s="1">
        <v>12.5</v>
      </c>
      <c r="N53" s="31" t="s">
        <v>153</v>
      </c>
      <c r="P53" s="14"/>
    </row>
    <row r="54" spans="1:17" ht="15.6" x14ac:dyDescent="0.35">
      <c r="A54" s="26" t="s">
        <v>90</v>
      </c>
      <c r="B54" s="1">
        <v>3</v>
      </c>
      <c r="C54" s="28" t="s">
        <v>68</v>
      </c>
      <c r="D54" s="13">
        <f>1.364*E54+23.06*(H54+I54)+46.12*(J54)+79.6</f>
        <v>52.821375429571653</v>
      </c>
      <c r="E54" s="18">
        <f>-LOG(L54)+M54</f>
        <v>22.294850021680094</v>
      </c>
      <c r="F54" s="13">
        <f>1.364*E54+23.06*(I54+J54)+53.6</f>
        <v>55.415775429571653</v>
      </c>
      <c r="G54" s="1"/>
      <c r="H54" s="11"/>
      <c r="I54" s="1"/>
      <c r="J54" s="1">
        <v>-1.24</v>
      </c>
      <c r="K54" s="3" t="s">
        <v>121</v>
      </c>
      <c r="L54" s="1">
        <v>3.2000000000000003E-4</v>
      </c>
      <c r="M54" s="1">
        <v>18.8</v>
      </c>
      <c r="N54" s="31" t="s">
        <v>156</v>
      </c>
      <c r="P54" s="14"/>
    </row>
    <row r="55" spans="1:17" ht="15.6" x14ac:dyDescent="0.3">
      <c r="A55" s="26" t="s">
        <v>91</v>
      </c>
      <c r="B55" s="1">
        <v>2</v>
      </c>
      <c r="C55" s="28" t="s">
        <v>70</v>
      </c>
      <c r="D55" s="13">
        <f>-G55-1.364*E55+76</f>
        <v>51.941840510308509</v>
      </c>
      <c r="E55" s="18">
        <f>-LOG(L55)+M55</f>
        <v>17.000116927926314</v>
      </c>
      <c r="F55" s="11"/>
      <c r="G55" s="11">
        <v>0.87</v>
      </c>
      <c r="H55" s="11"/>
      <c r="I55" s="11"/>
      <c r="J55" s="1"/>
      <c r="K55" s="3" t="s">
        <v>7</v>
      </c>
      <c r="L55" s="1">
        <v>39.799999999999997</v>
      </c>
      <c r="M55" s="1">
        <v>18.600000000000001</v>
      </c>
      <c r="N55" s="31" t="s">
        <v>148</v>
      </c>
      <c r="P55" s="14"/>
    </row>
    <row r="56" spans="1:17" ht="15.6" x14ac:dyDescent="0.3">
      <c r="A56" s="26" t="s">
        <v>92</v>
      </c>
      <c r="B56" s="1">
        <v>2</v>
      </c>
      <c r="C56" s="28" t="s">
        <v>113</v>
      </c>
      <c r="D56" s="13">
        <f>M56-1.364*LOG(L56)</f>
        <v>50.681018131210429</v>
      </c>
      <c r="E56" s="13">
        <f>(D56-23.06*(H56+I56)-46.12*J56-79.6)/1.364</f>
        <v>19.711303615256909</v>
      </c>
      <c r="F56" s="11"/>
      <c r="G56" s="11"/>
      <c r="H56" s="17"/>
      <c r="I56" s="15"/>
      <c r="J56" s="1">
        <v>-1.21</v>
      </c>
      <c r="K56" s="26" t="s">
        <v>87</v>
      </c>
      <c r="L56" s="1">
        <v>450</v>
      </c>
      <c r="M56" s="15">
        <v>54.3</v>
      </c>
      <c r="N56" s="31" t="s">
        <v>168</v>
      </c>
      <c r="P56" s="3"/>
      <c r="Q56" s="14"/>
    </row>
    <row r="57" spans="1:17" ht="15.6" x14ac:dyDescent="0.35">
      <c r="A57" s="26" t="s">
        <v>93</v>
      </c>
      <c r="B57" s="1">
        <v>3</v>
      </c>
      <c r="C57" s="28" t="s">
        <v>116</v>
      </c>
      <c r="D57" s="13">
        <f>1.364*LOG(L57)-1.364*M57+76</f>
        <v>50.671132328759967</v>
      </c>
      <c r="E57" s="13">
        <f>(D57-23.06*(H57+I57)-46.12*J57-79.6)/1.364</f>
        <v>30.523997308475046</v>
      </c>
      <c r="F57" s="13">
        <f>1.364*E57+23.06*(I57+J57)+53.6</f>
        <v>59.952932328759971</v>
      </c>
      <c r="G57" s="18"/>
      <c r="H57" s="11"/>
      <c r="I57" s="1"/>
      <c r="J57" s="1">
        <v>-1.53</v>
      </c>
      <c r="K57" s="3" t="s">
        <v>121</v>
      </c>
      <c r="L57" s="1">
        <v>1.7</v>
      </c>
      <c r="M57" s="1">
        <v>18.8</v>
      </c>
      <c r="N57" s="31" t="s">
        <v>153</v>
      </c>
    </row>
    <row r="58" spans="1:17" ht="15.6" x14ac:dyDescent="0.3">
      <c r="A58" s="26" t="s">
        <v>94</v>
      </c>
      <c r="B58" s="1">
        <v>2</v>
      </c>
      <c r="C58" s="28" t="s">
        <v>70</v>
      </c>
      <c r="D58" s="13">
        <f>-G58-1.364*E58+76</f>
        <v>49.945788477351947</v>
      </c>
      <c r="E58" s="18">
        <f>-LOG(L58)+M58</f>
        <v>19.42390874094432</v>
      </c>
      <c r="F58" s="11"/>
      <c r="G58" s="11">
        <v>-0.44</v>
      </c>
      <c r="H58" s="11"/>
      <c r="I58" s="11"/>
      <c r="J58" s="1"/>
      <c r="K58" s="3" t="s">
        <v>7</v>
      </c>
      <c r="L58" s="1">
        <v>0.15</v>
      </c>
      <c r="M58" s="1">
        <v>18.600000000000001</v>
      </c>
      <c r="N58" s="31" t="s">
        <v>148</v>
      </c>
    </row>
    <row r="59" spans="1:17" ht="15.6" x14ac:dyDescent="0.3">
      <c r="A59" s="26" t="s">
        <v>58</v>
      </c>
      <c r="B59" s="1">
        <v>1</v>
      </c>
      <c r="C59" s="28" t="s">
        <v>68</v>
      </c>
      <c r="D59" s="13">
        <f>1.364*E59+23.06*(H59+I59)+46.12*(J59)+79.6</f>
        <v>49.9422</v>
      </c>
      <c r="E59" s="18">
        <f>-LOG(L59)+M59</f>
        <v>11.9</v>
      </c>
      <c r="F59" s="1"/>
      <c r="G59" s="1"/>
      <c r="H59" s="1">
        <v>-0.83</v>
      </c>
      <c r="I59" s="1">
        <v>-1.1599999999999999</v>
      </c>
      <c r="J59" s="1"/>
      <c r="K59" s="3" t="s">
        <v>122</v>
      </c>
      <c r="L59" s="1">
        <v>1</v>
      </c>
      <c r="M59" s="1">
        <v>11.9</v>
      </c>
      <c r="N59" s="31" t="s">
        <v>154</v>
      </c>
    </row>
    <row r="60" spans="1:17" ht="15.6" x14ac:dyDescent="0.35">
      <c r="A60" s="26" t="s">
        <v>59</v>
      </c>
      <c r="B60" s="1">
        <v>1</v>
      </c>
      <c r="C60" s="28" t="s">
        <v>69</v>
      </c>
      <c r="D60" s="13">
        <f>1.364*LOG(L60)-1.364*M60+76</f>
        <v>49.93422745315889</v>
      </c>
      <c r="E60" s="13">
        <f>(D60-23.06*(H60+I60)-46.12*J60-79.6)/1.364</f>
        <v>25.250020126949323</v>
      </c>
      <c r="F60" s="13">
        <f>1.364*E60+23.06*(I60+J60)+53.6</f>
        <v>55.987627453158886</v>
      </c>
      <c r="G60" s="18"/>
      <c r="H60" s="1"/>
      <c r="I60" s="1"/>
      <c r="J60" s="1">
        <v>-1.39</v>
      </c>
      <c r="K60" s="3" t="s">
        <v>121</v>
      </c>
      <c r="L60" s="1">
        <v>0.49</v>
      </c>
      <c r="M60" s="1">
        <v>18.8</v>
      </c>
      <c r="N60" s="31" t="s">
        <v>153</v>
      </c>
    </row>
    <row r="61" spans="1:17" ht="15.6" x14ac:dyDescent="0.35">
      <c r="A61" s="26" t="s">
        <v>71</v>
      </c>
      <c r="B61" s="1">
        <v>2</v>
      </c>
      <c r="C61" s="28" t="s">
        <v>69</v>
      </c>
      <c r="D61" s="13">
        <f>1.364*LOG(L61)-1.364*M61+76</f>
        <v>49.602723554750781</v>
      </c>
      <c r="E61" s="1">
        <v>30.3</v>
      </c>
      <c r="F61" s="13">
        <f>1.364*E61+23.06*(I61+J61)+53.6</f>
        <v>52.268200000000007</v>
      </c>
      <c r="G61" s="1"/>
      <c r="H61" s="1">
        <v>-1.2</v>
      </c>
      <c r="I61" s="1">
        <v>-1.85</v>
      </c>
      <c r="J61" s="1"/>
      <c r="K61" s="3" t="s">
        <v>121</v>
      </c>
      <c r="L61" s="1">
        <v>0.28000000000000003</v>
      </c>
      <c r="M61" s="1">
        <v>18.8</v>
      </c>
      <c r="N61" s="31" t="s">
        <v>169</v>
      </c>
    </row>
    <row r="62" spans="1:17" ht="15.6" x14ac:dyDescent="0.35">
      <c r="A62" s="26" t="s">
        <v>60</v>
      </c>
      <c r="B62" s="1">
        <v>1</v>
      </c>
      <c r="C62" s="28" t="s">
        <v>69</v>
      </c>
      <c r="D62" s="13">
        <v>49</v>
      </c>
      <c r="E62" s="1">
        <v>20.3</v>
      </c>
      <c r="F62" s="11"/>
      <c r="G62" s="11"/>
      <c r="H62" s="11"/>
      <c r="I62" s="11"/>
      <c r="J62" s="11"/>
      <c r="K62" s="3" t="s">
        <v>127</v>
      </c>
      <c r="L62" s="1"/>
      <c r="M62" s="1" t="s">
        <v>14</v>
      </c>
      <c r="N62" s="31" t="s">
        <v>170</v>
      </c>
    </row>
    <row r="63" spans="1:17" ht="15.6" x14ac:dyDescent="0.3">
      <c r="A63" s="26" t="s">
        <v>61</v>
      </c>
      <c r="B63" s="1">
        <v>1</v>
      </c>
      <c r="C63" s="28" t="s">
        <v>68</v>
      </c>
      <c r="D63" s="13">
        <f>1.364*E63+23.06*(H63+I63)+46.12*(J63)+79.6</f>
        <v>46.744519999999994</v>
      </c>
      <c r="E63" s="18">
        <f>-LOG(L63)+M63</f>
        <v>15.98</v>
      </c>
      <c r="F63" s="11"/>
      <c r="G63" s="11"/>
      <c r="H63" s="11">
        <v>-0.82</v>
      </c>
      <c r="I63" s="11">
        <v>-1.55</v>
      </c>
      <c r="J63" s="11"/>
      <c r="K63" s="3" t="s">
        <v>22</v>
      </c>
      <c r="L63" s="1">
        <v>0.1</v>
      </c>
      <c r="M63" s="1">
        <v>14.98</v>
      </c>
      <c r="N63" s="31" t="s">
        <v>171</v>
      </c>
    </row>
    <row r="64" spans="1:17" ht="15.6" x14ac:dyDescent="0.3">
      <c r="A64" s="26" t="s">
        <v>95</v>
      </c>
      <c r="B64" s="1">
        <v>2</v>
      </c>
      <c r="C64" s="28" t="s">
        <v>117</v>
      </c>
      <c r="D64" s="1">
        <v>46.5</v>
      </c>
      <c r="E64" s="18">
        <f>-LOG(L64)+M64</f>
        <v>12.121848749616356</v>
      </c>
      <c r="F64" s="1"/>
      <c r="G64" s="1"/>
      <c r="H64" s="1">
        <v>-2.21</v>
      </c>
      <c r="I64" s="1">
        <v>-2.33</v>
      </c>
      <c r="J64" s="1"/>
      <c r="K64" s="3" t="s">
        <v>122</v>
      </c>
      <c r="L64" s="1">
        <v>0.6</v>
      </c>
      <c r="M64" s="1">
        <v>11.9</v>
      </c>
      <c r="N64" s="31" t="s">
        <v>146</v>
      </c>
    </row>
    <row r="65" spans="1:15" ht="15.6" x14ac:dyDescent="0.3">
      <c r="A65" s="26" t="s">
        <v>62</v>
      </c>
      <c r="B65" s="1">
        <v>1</v>
      </c>
      <c r="C65" s="28" t="s">
        <v>69</v>
      </c>
      <c r="D65" s="23">
        <v>46</v>
      </c>
      <c r="E65" s="15">
        <v>24</v>
      </c>
      <c r="K65" s="14" t="s">
        <v>17</v>
      </c>
      <c r="L65" s="15"/>
      <c r="M65" s="29" t="s">
        <v>18</v>
      </c>
      <c r="N65" s="31" t="s">
        <v>172</v>
      </c>
    </row>
    <row r="66" spans="1:15" ht="15.6" x14ac:dyDescent="0.3">
      <c r="A66" s="26" t="s">
        <v>96</v>
      </c>
      <c r="B66" s="1">
        <v>3</v>
      </c>
      <c r="C66" s="28" t="s">
        <v>68</v>
      </c>
      <c r="D66" s="13">
        <f>1.364*E66+23.06*(H66+I66)+46.12*(J66)+79.6</f>
        <v>44.016036647479851</v>
      </c>
      <c r="E66" s="18">
        <f>-LOG(L66)+M66</f>
        <v>29.70237290870956</v>
      </c>
      <c r="F66" s="13">
        <f>1.364*E66+23.06*(I66+J66)+53.6</f>
        <v>56.06503664747985</v>
      </c>
      <c r="G66" s="11"/>
      <c r="H66" s="11"/>
      <c r="I66" s="1"/>
      <c r="J66" s="1">
        <v>-1.65</v>
      </c>
      <c r="K66" s="3" t="s">
        <v>20</v>
      </c>
      <c r="L66" s="1">
        <v>7.9000000000000001E-4</v>
      </c>
      <c r="M66" s="1">
        <v>26.6</v>
      </c>
      <c r="N66" s="31" t="s">
        <v>173</v>
      </c>
    </row>
    <row r="67" spans="1:15" ht="15.6" x14ac:dyDescent="0.3">
      <c r="A67" s="26" t="s">
        <v>63</v>
      </c>
      <c r="B67" s="1">
        <v>1</v>
      </c>
      <c r="C67" s="28" t="s">
        <v>69</v>
      </c>
      <c r="D67" s="13">
        <v>44</v>
      </c>
      <c r="E67" s="1">
        <v>25</v>
      </c>
      <c r="F67" s="11"/>
      <c r="G67" s="11"/>
      <c r="H67" s="11"/>
      <c r="I67" s="11"/>
      <c r="J67" s="11"/>
      <c r="K67" s="3" t="s">
        <v>15</v>
      </c>
      <c r="L67" s="1"/>
      <c r="M67" s="1" t="s">
        <v>16</v>
      </c>
      <c r="N67" s="31" t="s">
        <v>174</v>
      </c>
      <c r="O67" s="3"/>
    </row>
    <row r="68" spans="1:15" ht="15.6" x14ac:dyDescent="0.3">
      <c r="A68" s="26" t="s">
        <v>97</v>
      </c>
      <c r="B68" s="1">
        <v>2</v>
      </c>
      <c r="C68" s="28" t="s">
        <v>68</v>
      </c>
      <c r="D68" s="13">
        <f>1.364*E68+23.06*(H68+I68)+46.12*(J68)+79.6</f>
        <v>42.986694576459641</v>
      </c>
      <c r="E68" s="18">
        <f>-LOG(L68)+M68</f>
        <v>23.199629454882437</v>
      </c>
      <c r="F68" s="13">
        <f>1.364*E68+23.06*(I68+J68)+53.6</f>
        <v>51.115494576459653</v>
      </c>
      <c r="G68" s="13"/>
      <c r="H68" s="11"/>
      <c r="I68" s="1"/>
      <c r="J68" s="1">
        <v>-1.48</v>
      </c>
      <c r="K68" s="3" t="s">
        <v>3</v>
      </c>
      <c r="L68" s="1">
        <v>1.26</v>
      </c>
      <c r="M68" s="1">
        <v>23.3</v>
      </c>
      <c r="N68" s="31" t="s">
        <v>147</v>
      </c>
    </row>
    <row r="69" spans="1:15" ht="15.6" x14ac:dyDescent="0.3">
      <c r="A69" s="26" t="s">
        <v>67</v>
      </c>
      <c r="B69" s="1">
        <v>1</v>
      </c>
      <c r="C69" s="28" t="s">
        <v>68</v>
      </c>
      <c r="D69" s="13">
        <f>1.364*E69+23.06*(H69+I69)+46.12*(J69)+79.6</f>
        <v>41.857035085914326</v>
      </c>
      <c r="E69" s="18">
        <f>-LOG(L69)+M69</f>
        <v>15.608970004336019</v>
      </c>
      <c r="F69" s="11"/>
      <c r="G69" s="11"/>
      <c r="H69" s="11">
        <v>-0.95</v>
      </c>
      <c r="I69" s="11">
        <v>-1.61</v>
      </c>
      <c r="J69" s="11"/>
      <c r="K69" s="3" t="s">
        <v>24</v>
      </c>
      <c r="L69" s="1">
        <v>20</v>
      </c>
      <c r="M69" s="1">
        <v>16.91</v>
      </c>
      <c r="N69" s="31" t="s">
        <v>145</v>
      </c>
    </row>
    <row r="70" spans="1:15" ht="15.6" x14ac:dyDescent="0.3">
      <c r="A70" s="26" t="s">
        <v>98</v>
      </c>
      <c r="B70" s="1">
        <v>3</v>
      </c>
      <c r="C70" s="28" t="s">
        <v>118</v>
      </c>
      <c r="D70" s="13">
        <f>1.364*LOG(L70)-1.364*M70+76</f>
        <v>41.421767969063659</v>
      </c>
      <c r="E70" s="13">
        <f>(D70-23.06*(H70+I70)-46.12*J70-79.6)/1.364</f>
        <v>30.505401736850196</v>
      </c>
      <c r="F70" s="13">
        <f>1.364*E70+23.06*(I70+J70)+53.6</f>
        <v>55.315567969063672</v>
      </c>
      <c r="G70" s="11"/>
      <c r="H70" s="11"/>
      <c r="I70" s="1"/>
      <c r="J70" s="1">
        <v>-1.73</v>
      </c>
      <c r="K70" s="3" t="s">
        <v>3</v>
      </c>
      <c r="L70" s="1">
        <v>8.8999999999999999E-3</v>
      </c>
      <c r="M70" s="1">
        <v>23.3</v>
      </c>
      <c r="N70" s="31" t="s">
        <v>153</v>
      </c>
    </row>
    <row r="71" spans="1:15" ht="13.8" customHeight="1" x14ac:dyDescent="0.35">
      <c r="A71" s="26" t="s">
        <v>99</v>
      </c>
      <c r="B71" s="1">
        <v>3</v>
      </c>
      <c r="C71" s="28" t="s">
        <v>114</v>
      </c>
      <c r="D71" s="13">
        <v>40</v>
      </c>
      <c r="E71" s="13"/>
      <c r="F71" s="1"/>
      <c r="G71" s="1"/>
      <c r="H71" s="1"/>
      <c r="I71" s="11"/>
      <c r="J71" s="11"/>
      <c r="K71" s="3" t="s">
        <v>124</v>
      </c>
      <c r="L71" s="21" t="s">
        <v>26</v>
      </c>
      <c r="M71" s="15">
        <v>74.2</v>
      </c>
      <c r="N71" s="31" t="s">
        <v>175</v>
      </c>
    </row>
    <row r="72" spans="1:15" ht="13.2" customHeight="1" x14ac:dyDescent="0.3">
      <c r="A72" s="26" t="s">
        <v>100</v>
      </c>
      <c r="B72" s="1">
        <v>2</v>
      </c>
      <c r="C72" s="28" t="s">
        <v>113</v>
      </c>
      <c r="D72" s="13">
        <f>M72-1.364*LOG(L72)</f>
        <v>39.328678139725923</v>
      </c>
      <c r="E72" s="13">
        <f>(D72-23.06*(H72+I72)-46.12*J72-79.6)/1.364</f>
        <v>32.35211007311284</v>
      </c>
      <c r="G72" s="1"/>
      <c r="H72" s="1">
        <v>-1.68</v>
      </c>
      <c r="I72" s="1">
        <v>-1.98</v>
      </c>
      <c r="J72" s="11"/>
      <c r="K72" s="3" t="s">
        <v>130</v>
      </c>
      <c r="L72" s="30" t="s">
        <v>29</v>
      </c>
      <c r="M72" s="15">
        <v>41</v>
      </c>
      <c r="N72" s="31" t="s">
        <v>166</v>
      </c>
    </row>
    <row r="73" spans="1:15" ht="15.6" x14ac:dyDescent="0.35">
      <c r="A73" s="26" t="s">
        <v>101</v>
      </c>
      <c r="B73" s="1">
        <v>3</v>
      </c>
      <c r="C73" s="28" t="s">
        <v>113</v>
      </c>
      <c r="D73" s="13">
        <f>M73-1.364*LOG(L73)</f>
        <v>37.00399831758633</v>
      </c>
      <c r="E73" s="13"/>
      <c r="F73" s="1"/>
      <c r="G73" s="1"/>
      <c r="H73" s="1"/>
      <c r="I73" s="11"/>
      <c r="J73" s="11"/>
      <c r="K73" t="s">
        <v>129</v>
      </c>
      <c r="L73" s="15">
        <v>4600</v>
      </c>
      <c r="M73" s="15">
        <v>42</v>
      </c>
      <c r="N73" s="31" t="s">
        <v>175</v>
      </c>
    </row>
    <row r="74" spans="1:15" ht="16.8" x14ac:dyDescent="0.35">
      <c r="A74" s="26" t="s">
        <v>102</v>
      </c>
      <c r="B74" s="1">
        <v>3</v>
      </c>
      <c r="C74" s="28" t="s">
        <v>114</v>
      </c>
      <c r="D74" s="13">
        <v>36</v>
      </c>
      <c r="E74" s="13"/>
      <c r="F74" s="1"/>
      <c r="G74" s="1"/>
      <c r="H74" s="1"/>
      <c r="I74" s="11"/>
      <c r="J74" s="11"/>
      <c r="K74" s="3" t="s">
        <v>124</v>
      </c>
      <c r="L74" s="21" t="s">
        <v>27</v>
      </c>
      <c r="M74" s="15">
        <v>74.2</v>
      </c>
      <c r="N74" s="31" t="s">
        <v>175</v>
      </c>
    </row>
    <row r="75" spans="1:15" ht="15.6" x14ac:dyDescent="0.35">
      <c r="A75" s="26" t="s">
        <v>103</v>
      </c>
      <c r="B75" s="1">
        <v>2</v>
      </c>
      <c r="C75" s="28" t="s">
        <v>69</v>
      </c>
      <c r="D75" s="13">
        <f>1.364*LOG(L75)-1.364*M75+76</f>
        <v>34.020512032102737</v>
      </c>
      <c r="E75" s="13">
        <f>(D75-23.06*(H75+I75)-46.12*J75-79.6)/1.364</f>
        <v>34.884832868110507</v>
      </c>
      <c r="F75" s="1"/>
      <c r="G75" s="1"/>
      <c r="H75" s="11"/>
      <c r="I75" s="11"/>
      <c r="J75" s="1">
        <v>-2.02</v>
      </c>
      <c r="K75" s="3" t="s">
        <v>134</v>
      </c>
      <c r="L75" s="15">
        <v>0.42</v>
      </c>
      <c r="M75" s="15">
        <v>30.4</v>
      </c>
      <c r="N75" s="31" t="s">
        <v>176</v>
      </c>
    </row>
    <row r="76" spans="1:15" ht="16.2" x14ac:dyDescent="0.3">
      <c r="A76" s="26" t="s">
        <v>143</v>
      </c>
      <c r="B76" s="1">
        <v>2</v>
      </c>
      <c r="C76" s="28" t="s">
        <v>30</v>
      </c>
      <c r="D76" s="13">
        <f>M76-23.06*H76+23.06*I76</f>
        <v>32.381999999999991</v>
      </c>
      <c r="G76" s="1"/>
      <c r="H76" s="1">
        <v>-1.68</v>
      </c>
      <c r="I76" s="1">
        <v>-1.98</v>
      </c>
      <c r="J76" s="11"/>
      <c r="K76" s="7" t="s">
        <v>126</v>
      </c>
      <c r="L76" s="30"/>
      <c r="M76" s="15">
        <v>39.299999999999997</v>
      </c>
      <c r="N76" s="31" t="s">
        <v>166</v>
      </c>
    </row>
    <row r="77" spans="1:15" ht="15.6" x14ac:dyDescent="0.3">
      <c r="A77" s="26" t="s">
        <v>104</v>
      </c>
      <c r="B77" s="1">
        <v>2</v>
      </c>
      <c r="C77" s="28" t="s">
        <v>69</v>
      </c>
      <c r="D77" s="13">
        <f>1.364*LOG(L77)-1.364*M77+76</f>
        <v>31.903284914085667</v>
      </c>
      <c r="E77" s="13">
        <f>(D77-23.06*(H77+I77)-46.12*J77-79.6)/1.364</f>
        <v>45.843170758127329</v>
      </c>
      <c r="F77" s="11"/>
      <c r="G77" s="11">
        <v>0</v>
      </c>
      <c r="H77" s="11"/>
      <c r="I77" s="11"/>
      <c r="J77" s="11">
        <v>-2.39</v>
      </c>
      <c r="K77" s="3" t="s">
        <v>136</v>
      </c>
      <c r="L77" s="1">
        <v>20</v>
      </c>
      <c r="M77" s="1">
        <v>33.630000000000003</v>
      </c>
      <c r="N77" s="31" t="s">
        <v>177</v>
      </c>
    </row>
    <row r="78" spans="1:15" ht="15.6" x14ac:dyDescent="0.3">
      <c r="A78" s="26" t="s">
        <v>64</v>
      </c>
      <c r="B78" s="1">
        <v>1</v>
      </c>
      <c r="C78" s="28" t="s">
        <v>68</v>
      </c>
      <c r="D78" s="13">
        <f>1.364*E78+23.06*(H78+I78)+46.12*(J78)+79.6</f>
        <v>31.755519999999997</v>
      </c>
      <c r="E78" s="18">
        <f>-LOG(L78)+M78</f>
        <v>15.98</v>
      </c>
      <c r="F78" s="11"/>
      <c r="G78" s="11"/>
      <c r="H78" s="11">
        <v>-1.55</v>
      </c>
      <c r="I78" s="11">
        <v>-1.47</v>
      </c>
      <c r="J78" s="11"/>
      <c r="K78" s="3" t="s">
        <v>22</v>
      </c>
      <c r="L78" s="1">
        <v>0.1</v>
      </c>
      <c r="M78" s="1">
        <v>14.98</v>
      </c>
      <c r="N78" s="31" t="s">
        <v>171</v>
      </c>
    </row>
    <row r="79" spans="1:15" ht="15.6" x14ac:dyDescent="0.3">
      <c r="A79" s="26" t="s">
        <v>105</v>
      </c>
      <c r="B79" s="1">
        <v>2</v>
      </c>
      <c r="C79" s="28" t="s">
        <v>69</v>
      </c>
      <c r="D79" s="13">
        <f>1.364*LOG(L79)-1.364*M79+76</f>
        <v>31.25278763746217</v>
      </c>
      <c r="E79" s="13">
        <f>(D79-23.06*(H79+I79)-46.12*J79-79.6)/1.364</f>
        <v>41.308788590514787</v>
      </c>
      <c r="F79" s="11"/>
      <c r="G79" s="11">
        <v>0.73</v>
      </c>
      <c r="H79" s="11"/>
      <c r="I79" s="11"/>
      <c r="J79" s="11">
        <v>-2.27</v>
      </c>
      <c r="K79" s="3" t="s">
        <v>136</v>
      </c>
      <c r="L79" s="1">
        <v>6.67</v>
      </c>
      <c r="M79" s="1">
        <v>33.630000000000003</v>
      </c>
      <c r="N79" s="31" t="s">
        <v>177</v>
      </c>
    </row>
    <row r="80" spans="1:15" ht="15.6" x14ac:dyDescent="0.3">
      <c r="A80" s="26" t="s">
        <v>106</v>
      </c>
      <c r="B80" s="1">
        <v>2</v>
      </c>
      <c r="C80" s="28" t="s">
        <v>69</v>
      </c>
      <c r="D80" s="13">
        <f>1.364*LOG(L80)-1.364*M80+76</f>
        <v>30.185139622555816</v>
      </c>
      <c r="E80" s="13">
        <f>(D80-23.06*(H80+I80)-46.12*J80-79.6)/1.364</f>
        <v>46.612272450554123</v>
      </c>
      <c r="F80" s="11"/>
      <c r="G80" s="11">
        <v>0.42</v>
      </c>
      <c r="H80" s="11"/>
      <c r="I80" s="11"/>
      <c r="J80" s="11">
        <v>-2.4500000000000002</v>
      </c>
      <c r="K80" s="3" t="s">
        <v>136</v>
      </c>
      <c r="L80" s="1">
        <v>1.1000000000000001</v>
      </c>
      <c r="M80" s="1">
        <v>33.630000000000003</v>
      </c>
      <c r="N80" s="31" t="s">
        <v>177</v>
      </c>
    </row>
    <row r="81" spans="1:14" ht="15.6" x14ac:dyDescent="0.3">
      <c r="A81" s="26" t="s">
        <v>107</v>
      </c>
      <c r="B81" s="1">
        <v>2</v>
      </c>
      <c r="C81" s="28" t="s">
        <v>69</v>
      </c>
      <c r="D81" s="13">
        <f>1.364*LOG(L81)-1.364*M81+76</f>
        <v>28.354075085914324</v>
      </c>
      <c r="E81" s="13">
        <f>(D81-23.06*(H81+I81)-46.12*J81-79.6)/1.364</f>
        <v>44.593603435421059</v>
      </c>
      <c r="F81" s="11"/>
      <c r="G81" s="11">
        <v>0.44</v>
      </c>
      <c r="H81" s="11"/>
      <c r="I81" s="11"/>
      <c r="J81" s="11">
        <v>-2.4300000000000002</v>
      </c>
      <c r="K81" s="3" t="s">
        <v>136</v>
      </c>
      <c r="L81" s="1">
        <v>0.05</v>
      </c>
      <c r="M81" s="1">
        <v>33.630000000000003</v>
      </c>
      <c r="N81" s="31" t="s">
        <v>177</v>
      </c>
    </row>
    <row r="82" spans="1:14" ht="15.6" x14ac:dyDescent="0.3">
      <c r="A82" s="26" t="s">
        <v>189</v>
      </c>
      <c r="B82" s="1">
        <v>3</v>
      </c>
      <c r="C82" s="1" t="s">
        <v>113</v>
      </c>
      <c r="D82" s="13">
        <f>M82-1.364*LOG(L82)</f>
        <v>28.307471531163543</v>
      </c>
      <c r="E82" s="13"/>
      <c r="F82" s="13"/>
      <c r="G82" s="13"/>
      <c r="H82" s="13"/>
      <c r="I82" s="13"/>
      <c r="J82" s="3"/>
      <c r="K82" s="26" t="s">
        <v>109</v>
      </c>
      <c r="L82" s="1">
        <v>5.6000000000000001E-2</v>
      </c>
      <c r="M82" s="1">
        <v>26.6</v>
      </c>
      <c r="N82" s="31" t="s">
        <v>178</v>
      </c>
    </row>
    <row r="83" spans="1:14" ht="16.2" x14ac:dyDescent="0.3">
      <c r="A83" s="26" t="s">
        <v>108</v>
      </c>
      <c r="B83" s="1">
        <v>2</v>
      </c>
      <c r="C83" s="28" t="s">
        <v>30</v>
      </c>
      <c r="D83" s="13">
        <f>M83-23.06*H83+23.06*I83</f>
        <v>26.634999999999991</v>
      </c>
      <c r="G83" s="1"/>
      <c r="H83" s="1">
        <v>-1.98</v>
      </c>
      <c r="I83" s="1">
        <v>-2.23</v>
      </c>
      <c r="J83" s="11"/>
      <c r="K83" s="7" t="s">
        <v>135</v>
      </c>
      <c r="L83" s="30"/>
      <c r="M83" s="15">
        <v>32.4</v>
      </c>
      <c r="N83" s="31" t="s">
        <v>166</v>
      </c>
    </row>
    <row r="84" spans="1:14" ht="15.6" x14ac:dyDescent="0.3">
      <c r="A84" s="26" t="s">
        <v>109</v>
      </c>
      <c r="B84" s="1">
        <v>2</v>
      </c>
      <c r="C84" s="28" t="s">
        <v>70</v>
      </c>
      <c r="D84" s="13">
        <f>-G84-1.364*E84+76</f>
        <v>26.585603219608956</v>
      </c>
      <c r="E84" s="18">
        <f>-LOG(L84)+M84</f>
        <v>36.520818753952376</v>
      </c>
      <c r="F84" s="11"/>
      <c r="G84" s="11">
        <v>-0.4</v>
      </c>
      <c r="H84" s="11"/>
      <c r="I84" s="11"/>
      <c r="J84" s="1"/>
      <c r="K84" s="3" t="s">
        <v>136</v>
      </c>
      <c r="L84" s="1">
        <v>1.1999999999999999E-3</v>
      </c>
      <c r="M84" s="1">
        <v>33.6</v>
      </c>
      <c r="N84" s="31" t="s">
        <v>178</v>
      </c>
    </row>
    <row r="85" spans="1:14" ht="15.6" x14ac:dyDescent="0.3">
      <c r="A85" s="26" t="s">
        <v>110</v>
      </c>
      <c r="B85" s="1">
        <v>3</v>
      </c>
      <c r="C85" s="28" t="s">
        <v>119</v>
      </c>
      <c r="D85" s="13">
        <v>14</v>
      </c>
      <c r="E85" s="11">
        <v>-12</v>
      </c>
      <c r="F85" s="11"/>
      <c r="G85" s="11"/>
      <c r="H85" s="11"/>
      <c r="I85" s="1"/>
      <c r="J85" s="11">
        <v>-1.07</v>
      </c>
      <c r="M85" s="3"/>
      <c r="N85" s="31" t="s">
        <v>157</v>
      </c>
    </row>
    <row r="86" spans="1:14" x14ac:dyDescent="0.3">
      <c r="B86" s="7"/>
      <c r="C86" s="7"/>
      <c r="D86" s="4"/>
      <c r="E86" s="4"/>
      <c r="F86" s="4"/>
      <c r="G86" s="4"/>
      <c r="H86" s="4"/>
      <c r="I86" s="4"/>
      <c r="J86" s="3"/>
      <c r="K86" s="3"/>
      <c r="L86" s="1"/>
      <c r="M86" s="1"/>
      <c r="N86" s="3"/>
    </row>
    <row r="87" spans="1:14" x14ac:dyDescent="0.3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20"/>
      <c r="M87" s="20"/>
      <c r="N87" s="7"/>
    </row>
    <row r="88" spans="1:14" x14ac:dyDescent="0.3">
      <c r="B88" s="7"/>
      <c r="C88" s="7"/>
      <c r="D88" s="2"/>
      <c r="E88" s="2"/>
      <c r="F88" s="2"/>
      <c r="G88" s="2"/>
      <c r="H88" s="2"/>
      <c r="I88" s="2"/>
      <c r="J88" s="2"/>
      <c r="K88" s="2"/>
      <c r="L88" s="12"/>
      <c r="M88" s="12"/>
      <c r="N88" s="2"/>
    </row>
    <row r="89" spans="1:14" x14ac:dyDescent="0.3">
      <c r="B89" s="7"/>
      <c r="C89" s="7"/>
      <c r="D89" s="2"/>
      <c r="E89" s="2"/>
      <c r="F89" s="2"/>
      <c r="G89" s="2"/>
      <c r="H89" s="2"/>
      <c r="I89" s="2"/>
      <c r="J89" s="2"/>
      <c r="K89" s="2"/>
      <c r="L89" s="12"/>
      <c r="M89" s="12"/>
      <c r="N89" s="2"/>
    </row>
    <row r="90" spans="1:14" x14ac:dyDescent="0.3">
      <c r="B90" s="7"/>
      <c r="C90" s="7"/>
      <c r="D90" s="2"/>
      <c r="E90" s="2"/>
      <c r="F90" s="2"/>
      <c r="G90" s="2"/>
      <c r="H90" s="2"/>
      <c r="I90" s="2"/>
      <c r="J90" s="2"/>
      <c r="K90" s="2"/>
      <c r="L90" s="12"/>
      <c r="M90" s="12"/>
      <c r="N90" s="2"/>
    </row>
    <row r="91" spans="1:14" x14ac:dyDescent="0.3">
      <c r="B91" s="7"/>
      <c r="C91" s="7"/>
      <c r="D91" s="19"/>
      <c r="E91" s="19"/>
      <c r="F91" s="19"/>
      <c r="G91" s="19"/>
      <c r="H91" s="19"/>
      <c r="I91" s="19"/>
      <c r="J91" s="19"/>
      <c r="K91" s="19"/>
      <c r="L91" s="20"/>
      <c r="M91" s="20"/>
      <c r="N91" s="2"/>
    </row>
    <row r="92" spans="1:14" x14ac:dyDescent="0.3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20"/>
      <c r="M92" s="20"/>
      <c r="N92" s="19"/>
    </row>
    <row r="93" spans="1:14" x14ac:dyDescent="0.3">
      <c r="B93" s="7"/>
      <c r="C93" s="7"/>
      <c r="D93" s="8"/>
      <c r="E93" s="8"/>
      <c r="F93" s="8"/>
      <c r="G93" s="8"/>
      <c r="H93" s="8"/>
      <c r="I93" s="8"/>
      <c r="J93" s="9"/>
      <c r="K93" s="9"/>
      <c r="L93" s="11"/>
      <c r="M93" s="11"/>
      <c r="N93" s="3"/>
    </row>
    <row r="94" spans="1:14" x14ac:dyDescent="0.3">
      <c r="B94" s="7"/>
      <c r="C94" s="7"/>
      <c r="D94" s="8"/>
      <c r="E94" s="8"/>
      <c r="F94" s="8"/>
      <c r="G94" s="8"/>
      <c r="H94" s="8"/>
      <c r="I94" s="8"/>
      <c r="J94" s="9"/>
      <c r="K94" s="9"/>
      <c r="L94" s="11"/>
      <c r="M94" s="11"/>
      <c r="N94" s="3"/>
    </row>
    <row r="95" spans="1:14" x14ac:dyDescent="0.3">
      <c r="B95" s="7"/>
      <c r="C95" s="7"/>
      <c r="D95" s="8"/>
      <c r="E95" s="8"/>
      <c r="F95" s="8"/>
      <c r="G95" s="8"/>
      <c r="H95" s="8"/>
      <c r="I95" s="8"/>
      <c r="J95" s="9"/>
      <c r="K95" s="9"/>
      <c r="L95" s="11"/>
      <c r="M95" s="11"/>
      <c r="N95" s="3"/>
    </row>
    <row r="96" spans="1:14" x14ac:dyDescent="0.3">
      <c r="B96" s="7"/>
      <c r="C96" s="7"/>
      <c r="D96" s="8"/>
      <c r="E96" s="8"/>
      <c r="F96" s="8"/>
      <c r="G96" s="8"/>
      <c r="H96" s="8"/>
      <c r="I96" s="8"/>
      <c r="J96" s="9"/>
      <c r="K96" s="9"/>
      <c r="L96" s="11"/>
      <c r="M96" s="11"/>
      <c r="N96" s="3"/>
    </row>
    <row r="97" spans="2:14" x14ac:dyDescent="0.3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20"/>
      <c r="M97" s="20"/>
      <c r="N97" s="19"/>
    </row>
    <row r="98" spans="2:14" x14ac:dyDescent="0.3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20"/>
      <c r="M98" s="20"/>
      <c r="N98" s="19"/>
    </row>
    <row r="99" spans="2:14" x14ac:dyDescent="0.3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20"/>
      <c r="M99" s="20"/>
      <c r="N99" s="19"/>
    </row>
    <row r="100" spans="2:14" x14ac:dyDescent="0.3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20"/>
      <c r="M100" s="20"/>
      <c r="N100" s="19"/>
    </row>
    <row r="101" spans="2:14" x14ac:dyDescent="0.3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20"/>
      <c r="M101" s="20"/>
      <c r="N101" s="19"/>
    </row>
    <row r="102" spans="2:14" x14ac:dyDescent="0.3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20"/>
      <c r="M102" s="20"/>
      <c r="N102" s="19"/>
    </row>
    <row r="103" spans="2:14" x14ac:dyDescent="0.3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20"/>
      <c r="M103" s="20"/>
      <c r="N103" s="19"/>
    </row>
    <row r="104" spans="2:14" x14ac:dyDescent="0.3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20"/>
      <c r="M104" s="20"/>
      <c r="N104" s="19"/>
    </row>
    <row r="105" spans="2:14" x14ac:dyDescent="0.3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20"/>
      <c r="M105" s="20"/>
      <c r="N105" s="19"/>
    </row>
    <row r="106" spans="2:14" x14ac:dyDescent="0.3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20"/>
      <c r="M106" s="20"/>
      <c r="N106" s="19"/>
    </row>
    <row r="107" spans="2:14" x14ac:dyDescent="0.3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20"/>
      <c r="M107" s="20"/>
      <c r="N107" s="19"/>
    </row>
    <row r="108" spans="2:14" x14ac:dyDescent="0.3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20"/>
      <c r="M108" s="20"/>
      <c r="N108" s="19"/>
    </row>
    <row r="109" spans="2:14" x14ac:dyDescent="0.3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20"/>
      <c r="M109" s="20"/>
      <c r="N109" s="19"/>
    </row>
    <row r="110" spans="2:14" x14ac:dyDescent="0.3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20"/>
      <c r="M110" s="20"/>
      <c r="N110" s="19"/>
    </row>
    <row r="111" spans="2:14" x14ac:dyDescent="0.3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20"/>
      <c r="M111" s="20"/>
      <c r="N111" s="19"/>
    </row>
    <row r="112" spans="2:14" x14ac:dyDescent="0.3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20"/>
      <c r="M112" s="20"/>
      <c r="N112" s="19"/>
    </row>
    <row r="113" spans="2:14" x14ac:dyDescent="0.3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20"/>
      <c r="M113" s="20"/>
      <c r="N113" s="19"/>
    </row>
    <row r="114" spans="2:14" x14ac:dyDescent="0.3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20"/>
      <c r="M114" s="20"/>
      <c r="N114" s="19"/>
    </row>
    <row r="115" spans="2:14" x14ac:dyDescent="0.3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20"/>
      <c r="M115" s="20"/>
      <c r="N115" s="19"/>
    </row>
    <row r="116" spans="2:14" x14ac:dyDescent="0.3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20"/>
      <c r="M116" s="20"/>
      <c r="N116" s="19"/>
    </row>
    <row r="117" spans="2:14" x14ac:dyDescent="0.3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20"/>
      <c r="M117" s="20"/>
      <c r="N117" s="19"/>
    </row>
    <row r="118" spans="2:14" x14ac:dyDescent="0.3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20"/>
      <c r="M118" s="20"/>
      <c r="N118" s="19"/>
    </row>
    <row r="119" spans="2:14" x14ac:dyDescent="0.3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20"/>
      <c r="M119" s="20"/>
      <c r="N119" s="19"/>
    </row>
    <row r="120" spans="2:14" x14ac:dyDescent="0.3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20"/>
      <c r="M120" s="20"/>
      <c r="N120" s="19"/>
    </row>
    <row r="121" spans="2:14" x14ac:dyDescent="0.3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20"/>
      <c r="M121" s="20"/>
      <c r="N121" s="19"/>
    </row>
    <row r="122" spans="2:14" x14ac:dyDescent="0.3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20"/>
      <c r="M122" s="20"/>
      <c r="N122" s="19"/>
    </row>
    <row r="123" spans="2:14" x14ac:dyDescent="0.3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20"/>
      <c r="M123" s="20"/>
      <c r="N123" s="19"/>
    </row>
    <row r="124" spans="2:14" x14ac:dyDescent="0.3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20"/>
      <c r="M124" s="20"/>
      <c r="N124" s="19"/>
    </row>
    <row r="125" spans="2:14" x14ac:dyDescent="0.3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20"/>
      <c r="M125" s="20"/>
      <c r="N125" s="19"/>
    </row>
    <row r="126" spans="2:14" x14ac:dyDescent="0.3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20"/>
      <c r="M126" s="20"/>
      <c r="N126" s="19"/>
    </row>
    <row r="127" spans="2:14" x14ac:dyDescent="0.3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20"/>
      <c r="M127" s="20"/>
      <c r="N127" s="19"/>
    </row>
    <row r="128" spans="2:14" x14ac:dyDescent="0.3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20"/>
      <c r="M128" s="20"/>
      <c r="N128" s="19"/>
    </row>
    <row r="129" spans="2:14" x14ac:dyDescent="0.3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20"/>
      <c r="M129" s="20"/>
      <c r="N129" s="19"/>
    </row>
    <row r="130" spans="2:14" x14ac:dyDescent="0.3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20"/>
      <c r="M130" s="20"/>
      <c r="N130" s="19"/>
    </row>
    <row r="131" spans="2:14" x14ac:dyDescent="0.3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20"/>
      <c r="M131" s="20"/>
      <c r="N131" s="19"/>
    </row>
    <row r="132" spans="2:14" x14ac:dyDescent="0.3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20"/>
      <c r="M132" s="20"/>
      <c r="N132" s="19"/>
    </row>
    <row r="133" spans="2:14" x14ac:dyDescent="0.3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20"/>
      <c r="M133" s="20"/>
      <c r="N133" s="19"/>
    </row>
    <row r="134" spans="2:14" x14ac:dyDescent="0.3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20"/>
      <c r="M134" s="20"/>
      <c r="N134" s="19"/>
    </row>
    <row r="135" spans="2:14" x14ac:dyDescent="0.3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20"/>
      <c r="M135" s="20"/>
      <c r="N135" s="19"/>
    </row>
    <row r="136" spans="2:14" x14ac:dyDescent="0.3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20"/>
      <c r="M136" s="20"/>
      <c r="N136" s="19"/>
    </row>
    <row r="137" spans="2:14" x14ac:dyDescent="0.3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20"/>
      <c r="M137" s="20"/>
      <c r="N137" s="19"/>
    </row>
    <row r="138" spans="2:14" x14ac:dyDescent="0.3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20"/>
      <c r="M138" s="20"/>
      <c r="N138" s="19"/>
    </row>
    <row r="139" spans="2:14" x14ac:dyDescent="0.3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20"/>
      <c r="M139" s="20"/>
      <c r="N139" s="19"/>
    </row>
    <row r="140" spans="2:14" x14ac:dyDescent="0.3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20"/>
      <c r="M140" s="20"/>
      <c r="N140" s="19"/>
    </row>
    <row r="141" spans="2:14" x14ac:dyDescent="0.3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20"/>
      <c r="M141" s="20"/>
      <c r="N141" s="19"/>
    </row>
    <row r="142" spans="2:14" x14ac:dyDescent="0.3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20"/>
      <c r="M142" s="20"/>
      <c r="N142" s="19"/>
    </row>
    <row r="143" spans="2:14" x14ac:dyDescent="0.3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20"/>
      <c r="M143" s="20"/>
      <c r="N143" s="19"/>
    </row>
    <row r="144" spans="2:14" x14ac:dyDescent="0.3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20"/>
      <c r="M144" s="20"/>
      <c r="N144" s="19"/>
    </row>
    <row r="145" spans="2:14" x14ac:dyDescent="0.3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20"/>
      <c r="M145" s="20"/>
      <c r="N145" s="19"/>
    </row>
    <row r="146" spans="2:14" x14ac:dyDescent="0.3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20"/>
      <c r="M146" s="20"/>
      <c r="N146" s="19"/>
    </row>
    <row r="147" spans="2:14" x14ac:dyDescent="0.3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20"/>
      <c r="M147" s="20"/>
      <c r="N147" s="19"/>
    </row>
    <row r="148" spans="2:14" x14ac:dyDescent="0.3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20"/>
      <c r="M148" s="20"/>
      <c r="N148" s="19"/>
    </row>
    <row r="149" spans="2:14" x14ac:dyDescent="0.3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20"/>
      <c r="M149" s="20"/>
      <c r="N149" s="19"/>
    </row>
    <row r="150" spans="2:14" x14ac:dyDescent="0.3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20"/>
      <c r="M150" s="20"/>
      <c r="N150" s="19"/>
    </row>
    <row r="151" spans="2:14" x14ac:dyDescent="0.3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20"/>
      <c r="M151" s="20"/>
      <c r="N151" s="19"/>
    </row>
    <row r="152" spans="2:14" x14ac:dyDescent="0.3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20"/>
      <c r="M152" s="20"/>
      <c r="N152" s="19"/>
    </row>
    <row r="153" spans="2:14" x14ac:dyDescent="0.3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20"/>
      <c r="M153" s="20"/>
      <c r="N153" s="19"/>
    </row>
    <row r="154" spans="2:14" x14ac:dyDescent="0.3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20"/>
      <c r="M154" s="20"/>
      <c r="N154" s="19"/>
    </row>
    <row r="155" spans="2:14" x14ac:dyDescent="0.3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20"/>
      <c r="M155" s="20"/>
      <c r="N155" s="19"/>
    </row>
    <row r="156" spans="2:14" x14ac:dyDescent="0.3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20"/>
      <c r="M156" s="20"/>
      <c r="N156" s="19"/>
    </row>
    <row r="157" spans="2:14" x14ac:dyDescent="0.3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20"/>
      <c r="M157" s="20"/>
      <c r="N157" s="19"/>
    </row>
    <row r="158" spans="2:14" x14ac:dyDescent="0.3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20"/>
      <c r="M158" s="20"/>
      <c r="N158" s="19"/>
    </row>
    <row r="159" spans="2:14" x14ac:dyDescent="0.3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20"/>
      <c r="M159" s="20"/>
      <c r="N159" s="19"/>
    </row>
    <row r="160" spans="2:14" x14ac:dyDescent="0.3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20"/>
      <c r="M160" s="20"/>
      <c r="N160" s="19"/>
    </row>
    <row r="161" spans="2:14" x14ac:dyDescent="0.3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20"/>
      <c r="M161" s="20"/>
      <c r="N161" s="19"/>
    </row>
    <row r="162" spans="2:14" x14ac:dyDescent="0.3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20"/>
      <c r="M162" s="20"/>
      <c r="N162" s="19"/>
    </row>
    <row r="163" spans="2:14" x14ac:dyDescent="0.3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20"/>
      <c r="M163" s="20"/>
      <c r="N163" s="19"/>
    </row>
    <row r="164" spans="2:14" x14ac:dyDescent="0.3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20"/>
      <c r="M164" s="20"/>
      <c r="N164" s="19"/>
    </row>
    <row r="165" spans="2:14" x14ac:dyDescent="0.3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20"/>
      <c r="M165" s="20"/>
      <c r="N165" s="19"/>
    </row>
    <row r="166" spans="2:14" x14ac:dyDescent="0.3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20"/>
      <c r="M166" s="20"/>
      <c r="N166" s="19"/>
    </row>
    <row r="167" spans="2:14" x14ac:dyDescent="0.3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20"/>
      <c r="M167" s="20"/>
      <c r="N167" s="19"/>
    </row>
    <row r="168" spans="2:14" x14ac:dyDescent="0.3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20"/>
      <c r="M168" s="20"/>
      <c r="N168" s="19"/>
    </row>
    <row r="169" spans="2:14" x14ac:dyDescent="0.3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20"/>
      <c r="M169" s="20"/>
      <c r="N169" s="19"/>
    </row>
    <row r="170" spans="2:14" x14ac:dyDescent="0.3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20"/>
      <c r="M170" s="20"/>
      <c r="N170" s="19"/>
    </row>
    <row r="171" spans="2:14" x14ac:dyDescent="0.3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20"/>
      <c r="M171" s="20"/>
      <c r="N171" s="19"/>
    </row>
    <row r="172" spans="2:14" x14ac:dyDescent="0.3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20"/>
      <c r="M172" s="20"/>
      <c r="N172" s="19"/>
    </row>
    <row r="173" spans="2:14" x14ac:dyDescent="0.3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20"/>
      <c r="M173" s="20"/>
      <c r="N173" s="19"/>
    </row>
    <row r="174" spans="2:14" x14ac:dyDescent="0.3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20"/>
      <c r="M174" s="20"/>
      <c r="N174" s="19"/>
    </row>
    <row r="175" spans="2:14" x14ac:dyDescent="0.3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20"/>
      <c r="M175" s="20"/>
      <c r="N175" s="19"/>
    </row>
    <row r="176" spans="2:14" x14ac:dyDescent="0.3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20"/>
      <c r="M176" s="20"/>
      <c r="N176" s="19"/>
    </row>
    <row r="177" spans="2:14" x14ac:dyDescent="0.3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20"/>
      <c r="M177" s="20"/>
      <c r="N177" s="19"/>
    </row>
    <row r="178" spans="2:14" x14ac:dyDescent="0.3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20"/>
      <c r="M178" s="20"/>
      <c r="N178" s="19"/>
    </row>
    <row r="179" spans="2:14" x14ac:dyDescent="0.3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20"/>
      <c r="M179" s="20"/>
      <c r="N179" s="19"/>
    </row>
    <row r="180" spans="2:14" x14ac:dyDescent="0.3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20"/>
      <c r="M180" s="20"/>
      <c r="N180" s="19"/>
    </row>
    <row r="181" spans="2:14" x14ac:dyDescent="0.3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20"/>
      <c r="M181" s="20"/>
      <c r="N181" s="19"/>
    </row>
    <row r="182" spans="2:14" x14ac:dyDescent="0.3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2:14" x14ac:dyDescent="0.3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2:14" x14ac:dyDescent="0.3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2:14" x14ac:dyDescent="0.3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2:14" x14ac:dyDescent="0.3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2:14" x14ac:dyDescent="0.3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2:14" x14ac:dyDescent="0.3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2:14" x14ac:dyDescent="0.3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2:14" x14ac:dyDescent="0.3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2:14" x14ac:dyDescent="0.3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2:14" x14ac:dyDescent="0.3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2:14" x14ac:dyDescent="0.3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2:14" x14ac:dyDescent="0.3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2:14" x14ac:dyDescent="0.3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2:14" x14ac:dyDescent="0.3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2:14" x14ac:dyDescent="0.3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2:14" x14ac:dyDescent="0.3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2:14" x14ac:dyDescent="0.3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2:14" x14ac:dyDescent="0.3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2:14" x14ac:dyDescent="0.3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2:14" x14ac:dyDescent="0.3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2:14" x14ac:dyDescent="0.3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2:14" x14ac:dyDescent="0.3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2:14" x14ac:dyDescent="0.3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2:14" x14ac:dyDescent="0.3"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2:14" x14ac:dyDescent="0.3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2:14" x14ac:dyDescent="0.3"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2:14" x14ac:dyDescent="0.3"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2:14" x14ac:dyDescent="0.3"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2:14" x14ac:dyDescent="0.3"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2:14" x14ac:dyDescent="0.3"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2:14" x14ac:dyDescent="0.3"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2:14" x14ac:dyDescent="0.3"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2:14" x14ac:dyDescent="0.3"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2:14" x14ac:dyDescent="0.3"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2:14" x14ac:dyDescent="0.3"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2:14" x14ac:dyDescent="0.3"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2:14" x14ac:dyDescent="0.3"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2:14" x14ac:dyDescent="0.3"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21" spans="2:14" x14ac:dyDescent="0.3"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</row>
    <row r="222" spans="2:14" x14ac:dyDescent="0.3"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</row>
    <row r="223" spans="2:14" x14ac:dyDescent="0.3"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</row>
    <row r="224" spans="2:14" x14ac:dyDescent="0.3"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</row>
  </sheetData>
  <sortState ref="A7:N85">
    <sortCondition descending="1" ref="D7:D8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MH MeCN</vt:lpstr>
    </vt:vector>
  </TitlesOfParts>
  <Company>PNNL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Wiedner</dc:creator>
  <cp:lastModifiedBy>Eric Wiedner</cp:lastModifiedBy>
  <dcterms:created xsi:type="dcterms:W3CDTF">2013-03-06T21:26:28Z</dcterms:created>
  <dcterms:modified xsi:type="dcterms:W3CDTF">2016-06-24T13:44:51Z</dcterms:modified>
</cp:coreProperties>
</file>